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codeName="ThisWorkbook"/>
  <mc:AlternateContent xmlns:mc="http://schemas.openxmlformats.org/markup-compatibility/2006">
    <mc:Choice Requires="x15">
      <x15ac:absPath xmlns:x15ac="http://schemas.microsoft.com/office/spreadsheetml/2010/11/ac" url="C:\Dev\workspace\di-ui\Post processing GHG Profiles\ghg_profiles\annexOne\PRT\"/>
    </mc:Choice>
  </mc:AlternateContent>
  <bookViews>
    <workbookView xWindow="0" yWindow="0" windowWidth="16380" windowHeight="8190" tabRatio="915" activeTab="2"/>
  </bookViews>
  <sheets>
    <sheet name="Data_by_sector" sheetId="1" r:id="rId1"/>
    <sheet name="Data_by_gas" sheetId="2" r:id="rId2"/>
    <sheet name="Summary Data" sheetId="3" r:id="rId3"/>
    <sheet name="ChartData" sheetId="4" state="veryHidden" r:id="rId4"/>
  </sheets>
  <definedNames>
    <definedName name="CC_DATA">OFFSET(Data_by_sector!$A$12,0,COUNTA(Data_by_sector!$1:$1)-1,9,1),OFFSET(Data_by_sector!$A$29,0,COUNTA(Data_by_sector!$1:$1)-1,1,1), OFFSET(Data_by_sector!$A$40,0,COUNTA(Data_by_sector!$1:$1)-1,1,1), OFFSET(Data_by_sector!$A$49,0,COUNTA(Data_by_sector!$1:$1)-1,1,1), OFFSET(Data_by_sector!$A$55,0,COUNTA(Data_by_sector!$1:$1)-1,1,1)</definedName>
    <definedName name="GAS_AAC" localSheetId="1">POWER(Data_by_gas!A1048551/Data_by_gas!XFD1048551, 1/(Data_by_gas!A$1-IF(Data_by_gas!XFD$1="Base year",ChartData!$B$1,Data_by_gas!XFD$1)))-1</definedName>
    <definedName name="GAS_AAC_TOTAL" localSheetId="1">POWER(Data_by_gas!XFD1048551/Data_by_gas!$B1048551, 1/(Data_by_gas!XFD$1-ChartData!$B$1))-1</definedName>
    <definedName name="GHG_W_LULUCF_CO2">OFFSET(Data_by_gas!$A$16,0,1,1,1),OFFSET(Data_by_gas!$A$16,0,3,1,COUNTA(Data_by_gas!$1:$1)-3)</definedName>
    <definedName name="GHG_W_LULUCF_NONCO2">OFFSET(Data_by_gas!$A$25,0,1,1,1),OFFSET(Data_by_gas!$A$25,0,3,1,COUNTA(Data_by_gas!$1:$1)-3)</definedName>
    <definedName name="GHG_W_LULUCF_TOTALGHG">OFFSET(Data_by_gas!$A$26,0,1,1,1),OFFSET(Data_by_gas!$A$26,0,3,1,COUNTA(Data_by_gas!$1:$1)-3)</definedName>
    <definedName name="GHG_WO_LULUCF_CO2">OFFSET(Data_by_gas!$A$3,0,1,1,1),OFFSET(Data_by_gas!$A$3,0,3,1,COUNTA(Data_by_gas!$1:$1)-3)</definedName>
    <definedName name="GHG_WO_LULUCF_NONCO2">OFFSET(Data_by_gas!$A$12,0,1,1,1),OFFSET(Data_by_gas!$A$12,0,3,1,COUNTA(Data_by_gas!$1:$1)-3)</definedName>
    <definedName name="GHG_WO_LULUCF_TOTALGHG">OFFSET(Data_by_gas!$A$13,0,1,1,1),OFFSET(Data_by_gas!$A$13,0,3,1,COUNTA(Data_by_gas!$1:$1)-3)</definedName>
    <definedName name="LBL_CAT">Data_by_sector!$A$12:$A$20,Data_by_sector!$A$29,Data_by_sector!$A$40,Data_by_sector!$A$49,Data_by_sector!$A$55</definedName>
    <definedName name="LBL_GAS_YEARS">OFFSET(Data_by_gas!$A$1,0,1,1,1),OFFSET(Data_by_gas!$A$1,0,3,1,COUNTA(Data_by_gas!$1:$1)-3)</definedName>
    <definedName name="SECTOR_AAC" localSheetId="0">POWER(Data_by_sector!A1048522/Data_by_sector!XFD1048522, 1/(Data_by_sector!A$1-IF(Data_by_sector!XFD$1="Base year",ChartData!$B$1,Data_by_sector!XFD$1)))-1</definedName>
    <definedName name="SECTOR_AAC_TOTAL" localSheetId="0">POWER(Data_by_sector!XFD1048522/Data_by_sector!$B1048522, 1/(Data_by_sector!XFD$1-ChartData!$B$1))-1</definedName>
    <definedName name="SECTOR_CHANGE_TOTAL" localSheetId="0">(Data_by_sector!XFD1-Data_by_sector!$B1)/Data_by_sector!$B1</definedName>
  </definedNames>
  <calcPr calcId="171027"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D143" i="4" l="1"/>
  <c r="C143" i="4"/>
  <c r="D142" i="4"/>
  <c r="C142" i="4"/>
  <c r="D141" i="4"/>
  <c r="C141" i="4"/>
  <c r="D140" i="4"/>
  <c r="C140" i="4"/>
  <c r="D139" i="4"/>
  <c r="C139" i="4"/>
  <c r="D137" i="4"/>
  <c r="C137" i="4"/>
  <c r="D136" i="4"/>
  <c r="C136" i="4"/>
  <c r="D135" i="4"/>
  <c r="C135" i="4"/>
  <c r="D134" i="4"/>
  <c r="C134" i="4"/>
  <c r="D133" i="4"/>
  <c r="C133" i="4"/>
  <c r="D132" i="4"/>
  <c r="C132" i="4"/>
  <c r="D131" i="4"/>
  <c r="C131" i="4"/>
  <c r="D130" i="4"/>
  <c r="C130" i="4"/>
  <c r="D128" i="4"/>
  <c r="C128" i="4"/>
  <c r="D127" i="4"/>
  <c r="C127" i="4"/>
  <c r="D126" i="4"/>
  <c r="C126" i="4"/>
  <c r="D125" i="4"/>
  <c r="C125" i="4"/>
  <c r="D124" i="4"/>
  <c r="C124" i="4"/>
  <c r="D123" i="4"/>
  <c r="C123" i="4"/>
  <c r="D122" i="4"/>
  <c r="C122" i="4"/>
  <c r="D121" i="4"/>
  <c r="C121" i="4"/>
  <c r="D120" i="4"/>
  <c r="C120" i="4"/>
  <c r="D119" i="4"/>
  <c r="C119" i="4"/>
  <c r="D117" i="4"/>
  <c r="C117" i="4"/>
  <c r="D116" i="4"/>
  <c r="C116" i="4"/>
  <c r="D115" i="4"/>
  <c r="C115" i="4"/>
  <c r="D114" i="4"/>
  <c r="C114" i="4"/>
  <c r="D113" i="4"/>
  <c r="C113" i="4"/>
  <c r="D112" i="4"/>
  <c r="C112" i="4"/>
  <c r="D111" i="4"/>
  <c r="C111" i="4"/>
  <c r="D110" i="4"/>
  <c r="C110" i="4"/>
  <c r="D108" i="4"/>
  <c r="C108" i="4"/>
  <c r="D107" i="4"/>
  <c r="C107" i="4"/>
  <c r="D106" i="4"/>
  <c r="C106" i="4"/>
  <c r="D105" i="4"/>
  <c r="C105" i="4"/>
  <c r="D104" i="4"/>
  <c r="C104" i="4"/>
  <c r="D103" i="4"/>
  <c r="C103" i="4"/>
  <c r="D102" i="4"/>
  <c r="C102" i="4"/>
  <c r="D48" i="4"/>
  <c r="C48" i="4"/>
  <c r="D47" i="4"/>
  <c r="C47" i="4"/>
  <c r="D46" i="4"/>
  <c r="C46" i="4"/>
  <c r="D45" i="4"/>
  <c r="C45" i="4"/>
  <c r="D44" i="4"/>
  <c r="C44" i="4"/>
  <c r="D30" i="4"/>
  <c r="C30" i="4"/>
  <c r="D29" i="4"/>
  <c r="C29" i="4"/>
  <c r="D28" i="4"/>
  <c r="C28" i="4"/>
  <c r="D27" i="4"/>
  <c r="C27" i="4"/>
  <c r="D15" i="4"/>
  <c r="C15" i="4"/>
  <c r="D14" i="4"/>
  <c r="C14" i="4"/>
  <c r="D13" i="4"/>
  <c r="C13" i="4"/>
  <c r="D12" i="4"/>
  <c r="C12" i="4"/>
  <c r="AC52" i="2"/>
  <c r="AB52" i="2"/>
  <c r="AA52" i="2"/>
  <c r="Z52" i="2"/>
  <c r="Y52" i="2"/>
  <c r="X52" i="2"/>
  <c r="W52" i="2"/>
  <c r="V52" i="2"/>
  <c r="U52" i="2"/>
  <c r="T52" i="2"/>
  <c r="S52" i="2"/>
  <c r="R52" i="2"/>
  <c r="Q52" i="2"/>
  <c r="P52" i="2"/>
  <c r="O52" i="2"/>
  <c r="N52" i="2"/>
  <c r="M52" i="2"/>
  <c r="L52" i="2"/>
  <c r="K52" i="2"/>
  <c r="J52" i="2"/>
  <c r="I52" i="2"/>
  <c r="H52" i="2"/>
  <c r="G52" i="2"/>
  <c r="F52" i="2"/>
  <c r="E52" i="2"/>
  <c r="D52" i="2"/>
  <c r="C52" i="2"/>
  <c r="B52" i="2"/>
  <c r="AC51" i="2"/>
  <c r="AB51" i="2"/>
  <c r="AA51" i="2"/>
  <c r="Z51" i="2"/>
  <c r="Y51" i="2"/>
  <c r="X51" i="2"/>
  <c r="W51" i="2"/>
  <c r="V51" i="2"/>
  <c r="U51" i="2"/>
  <c r="T51" i="2"/>
  <c r="S51" i="2"/>
  <c r="R51" i="2"/>
  <c r="Q51" i="2"/>
  <c r="P51" i="2"/>
  <c r="O51" i="2"/>
  <c r="N51" i="2"/>
  <c r="M51" i="2"/>
  <c r="L51" i="2"/>
  <c r="K51" i="2"/>
  <c r="J51" i="2"/>
  <c r="I51" i="2"/>
  <c r="H51" i="2"/>
  <c r="G51" i="2"/>
  <c r="F51" i="2"/>
  <c r="E51" i="2"/>
  <c r="D51" i="2"/>
  <c r="C51" i="2"/>
  <c r="B51" i="2"/>
  <c r="AC50" i="2"/>
  <c r="AB50" i="2"/>
  <c r="AA50" i="2"/>
  <c r="Z50" i="2"/>
  <c r="Y50" i="2"/>
  <c r="X50" i="2"/>
  <c r="W50" i="2"/>
  <c r="V50" i="2"/>
  <c r="U50" i="2"/>
  <c r="T50" i="2"/>
  <c r="S50" i="2"/>
  <c r="R50" i="2"/>
  <c r="Q50" i="2"/>
  <c r="P50" i="2"/>
  <c r="O50" i="2"/>
  <c r="N50" i="2"/>
  <c r="M50" i="2"/>
  <c r="L50" i="2"/>
  <c r="K50" i="2"/>
  <c r="J50" i="2"/>
  <c r="I50" i="2"/>
  <c r="H50" i="2"/>
  <c r="G50" i="2"/>
  <c r="F50" i="2"/>
  <c r="E50" i="2"/>
  <c r="D50" i="2"/>
  <c r="C50" i="2"/>
  <c r="B50" i="2"/>
  <c r="AC49" i="2"/>
  <c r="AB49" i="2"/>
  <c r="AA49" i="2"/>
  <c r="Z49" i="2"/>
  <c r="Y49" i="2"/>
  <c r="X49" i="2"/>
  <c r="W49" i="2"/>
  <c r="V49" i="2"/>
  <c r="U49" i="2"/>
  <c r="T49" i="2"/>
  <c r="S49" i="2"/>
  <c r="R49" i="2"/>
  <c r="Q49" i="2"/>
  <c r="P49" i="2"/>
  <c r="O49" i="2"/>
  <c r="N49" i="2"/>
  <c r="M49" i="2"/>
  <c r="L49" i="2"/>
  <c r="K49" i="2"/>
  <c r="J49" i="2"/>
  <c r="I49" i="2"/>
  <c r="H49" i="2"/>
  <c r="G49" i="2"/>
  <c r="F49" i="2"/>
  <c r="E49" i="2"/>
  <c r="D49" i="2"/>
  <c r="C49" i="2"/>
  <c r="B49" i="2"/>
  <c r="AC48" i="2"/>
  <c r="AB48" i="2"/>
  <c r="AA48" i="2"/>
  <c r="Z48" i="2"/>
  <c r="Y48" i="2"/>
  <c r="X48" i="2"/>
  <c r="W48" i="2"/>
  <c r="V48" i="2"/>
  <c r="U48" i="2"/>
  <c r="T48" i="2"/>
  <c r="S48" i="2"/>
  <c r="R48" i="2"/>
  <c r="Q48" i="2"/>
  <c r="P48" i="2"/>
  <c r="O48" i="2"/>
  <c r="N48" i="2"/>
  <c r="M48" i="2"/>
  <c r="L48" i="2"/>
  <c r="K48" i="2"/>
  <c r="J48" i="2"/>
  <c r="I48" i="2"/>
  <c r="H48" i="2"/>
  <c r="G48" i="2"/>
  <c r="F48" i="2"/>
  <c r="E48" i="2"/>
  <c r="D48" i="2"/>
  <c r="C48" i="2"/>
  <c r="B48" i="2"/>
  <c r="AC47" i="2"/>
  <c r="AB47" i="2"/>
  <c r="AA47" i="2"/>
  <c r="Z47" i="2"/>
  <c r="Y47" i="2"/>
  <c r="X47" i="2"/>
  <c r="W47" i="2"/>
  <c r="V47" i="2"/>
  <c r="U47" i="2"/>
  <c r="T47" i="2"/>
  <c r="S47" i="2"/>
  <c r="R47" i="2"/>
  <c r="Q47" i="2"/>
  <c r="P47" i="2"/>
  <c r="O47" i="2"/>
  <c r="N47" i="2"/>
  <c r="M47" i="2"/>
  <c r="L47" i="2"/>
  <c r="K47" i="2"/>
  <c r="J47" i="2"/>
  <c r="I47" i="2"/>
  <c r="H47" i="2"/>
  <c r="G47" i="2"/>
  <c r="F47" i="2"/>
  <c r="E47" i="2"/>
  <c r="D47" i="2"/>
  <c r="C47" i="2"/>
  <c r="B47" i="2"/>
  <c r="AC46" i="2"/>
  <c r="AB46" i="2"/>
  <c r="AA46" i="2"/>
  <c r="Z46" i="2"/>
  <c r="Y46" i="2"/>
  <c r="X46" i="2"/>
  <c r="W46" i="2"/>
  <c r="V46" i="2"/>
  <c r="U46" i="2"/>
  <c r="T46" i="2"/>
  <c r="S46" i="2"/>
  <c r="R46" i="2"/>
  <c r="Q46" i="2"/>
  <c r="P46" i="2"/>
  <c r="O46" i="2"/>
  <c r="N46" i="2"/>
  <c r="M46" i="2"/>
  <c r="L46" i="2"/>
  <c r="K46" i="2"/>
  <c r="J46" i="2"/>
  <c r="I46" i="2"/>
  <c r="H46" i="2"/>
  <c r="G46" i="2"/>
  <c r="F46" i="2"/>
  <c r="E46" i="2"/>
  <c r="D46" i="2"/>
  <c r="C46" i="2"/>
  <c r="B46" i="2"/>
  <c r="AC45" i="2"/>
  <c r="AB45" i="2"/>
  <c r="AA45" i="2"/>
  <c r="Z45" i="2"/>
  <c r="Y45" i="2"/>
  <c r="X45" i="2"/>
  <c r="W45" i="2"/>
  <c r="V45" i="2"/>
  <c r="U45" i="2"/>
  <c r="T45" i="2"/>
  <c r="S45" i="2"/>
  <c r="R45" i="2"/>
  <c r="Q45" i="2"/>
  <c r="P45" i="2"/>
  <c r="O45" i="2"/>
  <c r="N45" i="2"/>
  <c r="M45" i="2"/>
  <c r="L45" i="2"/>
  <c r="K45" i="2"/>
  <c r="J45" i="2"/>
  <c r="I45" i="2"/>
  <c r="H45" i="2"/>
  <c r="G45" i="2"/>
  <c r="F45" i="2"/>
  <c r="E45" i="2"/>
  <c r="D45" i="2"/>
  <c r="C45" i="2"/>
  <c r="B45" i="2"/>
  <c r="AC44" i="2"/>
  <c r="AB44" i="2"/>
  <c r="AA44" i="2"/>
  <c r="Z44" i="2"/>
  <c r="Y44" i="2"/>
  <c r="X44" i="2"/>
  <c r="W44" i="2"/>
  <c r="V44" i="2"/>
  <c r="U44" i="2"/>
  <c r="T44" i="2"/>
  <c r="S44" i="2"/>
  <c r="R44" i="2"/>
  <c r="Q44" i="2"/>
  <c r="P44" i="2"/>
  <c r="O44" i="2"/>
  <c r="N44" i="2"/>
  <c r="M44" i="2"/>
  <c r="L44" i="2"/>
  <c r="K44" i="2"/>
  <c r="J44" i="2"/>
  <c r="I44" i="2"/>
  <c r="H44" i="2"/>
  <c r="G44" i="2"/>
  <c r="F44" i="2"/>
  <c r="E44" i="2"/>
  <c r="D44" i="2"/>
  <c r="C44" i="2"/>
  <c r="B44" i="2"/>
  <c r="AC43" i="2"/>
  <c r="AB43" i="2"/>
  <c r="AA43" i="2"/>
  <c r="Z43" i="2"/>
  <c r="Y43" i="2"/>
  <c r="X43" i="2"/>
  <c r="W43" i="2"/>
  <c r="V43" i="2"/>
  <c r="U43" i="2"/>
  <c r="T43" i="2"/>
  <c r="S43" i="2"/>
  <c r="R43" i="2"/>
  <c r="Q43" i="2"/>
  <c r="P43" i="2"/>
  <c r="O43" i="2"/>
  <c r="N43" i="2"/>
  <c r="M43" i="2"/>
  <c r="L43" i="2"/>
  <c r="K43" i="2"/>
  <c r="J43" i="2"/>
  <c r="I43" i="2"/>
  <c r="H43" i="2"/>
  <c r="G43" i="2"/>
  <c r="F43" i="2"/>
  <c r="E43" i="2"/>
  <c r="D43" i="2"/>
  <c r="C43" i="2"/>
  <c r="B43" i="2"/>
  <c r="AC42" i="2"/>
  <c r="AB42" i="2"/>
  <c r="AA42" i="2"/>
  <c r="Z42" i="2"/>
  <c r="Y42" i="2"/>
  <c r="X42" i="2"/>
  <c r="W42" i="2"/>
  <c r="V42" i="2"/>
  <c r="U42" i="2"/>
  <c r="T42" i="2"/>
  <c r="S42" i="2"/>
  <c r="R42" i="2"/>
  <c r="Q42" i="2"/>
  <c r="P42" i="2"/>
  <c r="O42" i="2"/>
  <c r="N42" i="2"/>
  <c r="M42" i="2"/>
  <c r="L42" i="2"/>
  <c r="K42" i="2"/>
  <c r="J42" i="2"/>
  <c r="I42" i="2"/>
  <c r="H42" i="2"/>
  <c r="G42" i="2"/>
  <c r="F42" i="2"/>
  <c r="E42" i="2"/>
  <c r="D42" i="2"/>
  <c r="C42" i="2"/>
  <c r="B42" i="2"/>
  <c r="AC39" i="2"/>
  <c r="AB39" i="2"/>
  <c r="AA39" i="2"/>
  <c r="Z39" i="2"/>
  <c r="Y39" i="2"/>
  <c r="X39" i="2"/>
  <c r="W39" i="2"/>
  <c r="V39" i="2"/>
  <c r="U39" i="2"/>
  <c r="T39" i="2"/>
  <c r="S39" i="2"/>
  <c r="R39" i="2"/>
  <c r="Q39" i="2"/>
  <c r="P39" i="2"/>
  <c r="O39" i="2"/>
  <c r="N39" i="2"/>
  <c r="M39" i="2"/>
  <c r="L39" i="2"/>
  <c r="K39" i="2"/>
  <c r="J39" i="2"/>
  <c r="I39" i="2"/>
  <c r="H39" i="2"/>
  <c r="G39" i="2"/>
  <c r="F39" i="2"/>
  <c r="E39" i="2"/>
  <c r="D39" i="2"/>
  <c r="C39" i="2"/>
  <c r="B39" i="2"/>
  <c r="AC38" i="2"/>
  <c r="AB38" i="2"/>
  <c r="AA38" i="2"/>
  <c r="Z38" i="2"/>
  <c r="Y38" i="2"/>
  <c r="X38" i="2"/>
  <c r="W38" i="2"/>
  <c r="V38" i="2"/>
  <c r="U38" i="2"/>
  <c r="T38" i="2"/>
  <c r="S38" i="2"/>
  <c r="R38" i="2"/>
  <c r="Q38" i="2"/>
  <c r="P38" i="2"/>
  <c r="O38" i="2"/>
  <c r="N38" i="2"/>
  <c r="M38" i="2"/>
  <c r="L38" i="2"/>
  <c r="K38" i="2"/>
  <c r="J38" i="2"/>
  <c r="I38" i="2"/>
  <c r="H38" i="2"/>
  <c r="G38" i="2"/>
  <c r="F38" i="2"/>
  <c r="E38" i="2"/>
  <c r="D38" i="2"/>
  <c r="C38" i="2"/>
  <c r="B38" i="2"/>
  <c r="AC37" i="2"/>
  <c r="AB37" i="2"/>
  <c r="AA37" i="2"/>
  <c r="Z37" i="2"/>
  <c r="Y37" i="2"/>
  <c r="X37" i="2"/>
  <c r="W37" i="2"/>
  <c r="V37" i="2"/>
  <c r="U37" i="2"/>
  <c r="T37" i="2"/>
  <c r="S37" i="2"/>
  <c r="R37" i="2"/>
  <c r="Q37" i="2"/>
  <c r="P37" i="2"/>
  <c r="O37" i="2"/>
  <c r="N37" i="2"/>
  <c r="M37" i="2"/>
  <c r="L37" i="2"/>
  <c r="K37" i="2"/>
  <c r="J37" i="2"/>
  <c r="I37" i="2"/>
  <c r="H37" i="2"/>
  <c r="G37" i="2"/>
  <c r="F37" i="2"/>
  <c r="E37" i="2"/>
  <c r="D37" i="2"/>
  <c r="C37" i="2"/>
  <c r="B37" i="2"/>
  <c r="AC36" i="2"/>
  <c r="AB36" i="2"/>
  <c r="AA36" i="2"/>
  <c r="Z36" i="2"/>
  <c r="Y36" i="2"/>
  <c r="X36" i="2"/>
  <c r="W36" i="2"/>
  <c r="V36" i="2"/>
  <c r="U36" i="2"/>
  <c r="T36" i="2"/>
  <c r="S36" i="2"/>
  <c r="R36" i="2"/>
  <c r="Q36" i="2"/>
  <c r="P36" i="2"/>
  <c r="O36" i="2"/>
  <c r="N36" i="2"/>
  <c r="M36" i="2"/>
  <c r="L36" i="2"/>
  <c r="K36" i="2"/>
  <c r="J36" i="2"/>
  <c r="I36" i="2"/>
  <c r="H36" i="2"/>
  <c r="G36" i="2"/>
  <c r="F36" i="2"/>
  <c r="E36" i="2"/>
  <c r="D36" i="2"/>
  <c r="C36" i="2"/>
  <c r="B36" i="2"/>
  <c r="AC35" i="2"/>
  <c r="AB35" i="2"/>
  <c r="AA35" i="2"/>
  <c r="Z35" i="2"/>
  <c r="Y35" i="2"/>
  <c r="X35" i="2"/>
  <c r="W35" i="2"/>
  <c r="V35" i="2"/>
  <c r="U35" i="2"/>
  <c r="T35" i="2"/>
  <c r="S35" i="2"/>
  <c r="R35" i="2"/>
  <c r="Q35" i="2"/>
  <c r="P35" i="2"/>
  <c r="O35" i="2"/>
  <c r="N35" i="2"/>
  <c r="M35" i="2"/>
  <c r="L35" i="2"/>
  <c r="K35" i="2"/>
  <c r="J35" i="2"/>
  <c r="I35" i="2"/>
  <c r="H35" i="2"/>
  <c r="G35" i="2"/>
  <c r="F35" i="2"/>
  <c r="E35" i="2"/>
  <c r="D35" i="2"/>
  <c r="C35" i="2"/>
  <c r="B35" i="2"/>
  <c r="AC34" i="2"/>
  <c r="AB34" i="2"/>
  <c r="AA34" i="2"/>
  <c r="Z34" i="2"/>
  <c r="Y34" i="2"/>
  <c r="X34" i="2"/>
  <c r="W34" i="2"/>
  <c r="V34" i="2"/>
  <c r="U34" i="2"/>
  <c r="T34" i="2"/>
  <c r="S34" i="2"/>
  <c r="R34" i="2"/>
  <c r="Q34" i="2"/>
  <c r="P34" i="2"/>
  <c r="O34" i="2"/>
  <c r="N34" i="2"/>
  <c r="M34" i="2"/>
  <c r="L34" i="2"/>
  <c r="K34" i="2"/>
  <c r="J34" i="2"/>
  <c r="I34" i="2"/>
  <c r="H34" i="2"/>
  <c r="G34" i="2"/>
  <c r="F34" i="2"/>
  <c r="E34" i="2"/>
  <c r="D34" i="2"/>
  <c r="C34" i="2"/>
  <c r="B34" i="2"/>
  <c r="AC33" i="2"/>
  <c r="AB33" i="2"/>
  <c r="AA33" i="2"/>
  <c r="Z33" i="2"/>
  <c r="Y33" i="2"/>
  <c r="X33" i="2"/>
  <c r="W33" i="2"/>
  <c r="V33" i="2"/>
  <c r="U33" i="2"/>
  <c r="T33" i="2"/>
  <c r="S33" i="2"/>
  <c r="R33" i="2"/>
  <c r="Q33" i="2"/>
  <c r="P33" i="2"/>
  <c r="O33" i="2"/>
  <c r="N33" i="2"/>
  <c r="M33" i="2"/>
  <c r="L33" i="2"/>
  <c r="K33" i="2"/>
  <c r="J33" i="2"/>
  <c r="I33" i="2"/>
  <c r="H33" i="2"/>
  <c r="G33" i="2"/>
  <c r="F33" i="2"/>
  <c r="E33" i="2"/>
  <c r="D33" i="2"/>
  <c r="C33" i="2"/>
  <c r="B33" i="2"/>
  <c r="AC32" i="2"/>
  <c r="AB32" i="2"/>
  <c r="AA32" i="2"/>
  <c r="Z32" i="2"/>
  <c r="Y32" i="2"/>
  <c r="X32" i="2"/>
  <c r="W32" i="2"/>
  <c r="V32" i="2"/>
  <c r="U32" i="2"/>
  <c r="T32" i="2"/>
  <c r="S32" i="2"/>
  <c r="R32" i="2"/>
  <c r="Q32" i="2"/>
  <c r="P32" i="2"/>
  <c r="O32" i="2"/>
  <c r="N32" i="2"/>
  <c r="M32" i="2"/>
  <c r="L32" i="2"/>
  <c r="K32" i="2"/>
  <c r="J32" i="2"/>
  <c r="I32" i="2"/>
  <c r="H32" i="2"/>
  <c r="G32" i="2"/>
  <c r="F32" i="2"/>
  <c r="E32" i="2"/>
  <c r="D32" i="2"/>
  <c r="C32" i="2"/>
  <c r="B32" i="2"/>
  <c r="AC31" i="2"/>
  <c r="AB31" i="2"/>
  <c r="AA31" i="2"/>
  <c r="Z31" i="2"/>
  <c r="Y31" i="2"/>
  <c r="X31" i="2"/>
  <c r="W31" i="2"/>
  <c r="V31" i="2"/>
  <c r="U31" i="2"/>
  <c r="T31" i="2"/>
  <c r="S31" i="2"/>
  <c r="R31" i="2"/>
  <c r="Q31" i="2"/>
  <c r="P31" i="2"/>
  <c r="O31" i="2"/>
  <c r="N31" i="2"/>
  <c r="M31" i="2"/>
  <c r="L31" i="2"/>
  <c r="K31" i="2"/>
  <c r="J31" i="2"/>
  <c r="I31" i="2"/>
  <c r="H31" i="2"/>
  <c r="G31" i="2"/>
  <c r="F31" i="2"/>
  <c r="E31" i="2"/>
  <c r="D31" i="2"/>
  <c r="C31" i="2"/>
  <c r="B31" i="2"/>
  <c r="AC30" i="2"/>
  <c r="AB30" i="2"/>
  <c r="AA30" i="2"/>
  <c r="Z30" i="2"/>
  <c r="Y30" i="2"/>
  <c r="X30" i="2"/>
  <c r="W30" i="2"/>
  <c r="V30" i="2"/>
  <c r="U30" i="2"/>
  <c r="T30" i="2"/>
  <c r="S30" i="2"/>
  <c r="R30" i="2"/>
  <c r="Q30" i="2"/>
  <c r="P30" i="2"/>
  <c r="O30" i="2"/>
  <c r="N30" i="2"/>
  <c r="M30" i="2"/>
  <c r="L30" i="2"/>
  <c r="K30" i="2"/>
  <c r="J30" i="2"/>
  <c r="I30" i="2"/>
  <c r="H30" i="2"/>
  <c r="G30" i="2"/>
  <c r="F30" i="2"/>
  <c r="E30" i="2"/>
  <c r="D30" i="2"/>
  <c r="C30" i="2"/>
  <c r="B30" i="2"/>
  <c r="AC29" i="2"/>
  <c r="AB29" i="2"/>
  <c r="AA29" i="2"/>
  <c r="Z29" i="2"/>
  <c r="Y29" i="2"/>
  <c r="X29" i="2"/>
  <c r="W29" i="2"/>
  <c r="V29" i="2"/>
  <c r="U29" i="2"/>
  <c r="T29" i="2"/>
  <c r="S29" i="2"/>
  <c r="R29" i="2"/>
  <c r="Q29" i="2"/>
  <c r="P29" i="2"/>
  <c r="O29" i="2"/>
  <c r="N29" i="2"/>
  <c r="M29" i="2"/>
  <c r="L29" i="2"/>
  <c r="K29" i="2"/>
  <c r="J29" i="2"/>
  <c r="I29" i="2"/>
  <c r="H29" i="2"/>
  <c r="G29" i="2"/>
  <c r="F29" i="2"/>
  <c r="E29" i="2"/>
  <c r="D29" i="2"/>
  <c r="C29" i="2"/>
  <c r="B29" i="2"/>
  <c r="B27" i="2"/>
  <c r="AC110" i="1"/>
  <c r="AB110" i="1"/>
  <c r="AA110" i="1"/>
  <c r="Z110" i="1"/>
  <c r="Y110" i="1"/>
  <c r="X110" i="1"/>
  <c r="W110" i="1"/>
  <c r="V110" i="1"/>
  <c r="U110" i="1"/>
  <c r="T110" i="1"/>
  <c r="S110" i="1"/>
  <c r="R110" i="1"/>
  <c r="Q110" i="1"/>
  <c r="P110" i="1"/>
  <c r="O110" i="1"/>
  <c r="N110" i="1"/>
  <c r="M110" i="1"/>
  <c r="L110" i="1"/>
  <c r="K110" i="1"/>
  <c r="J110" i="1"/>
  <c r="I110" i="1"/>
  <c r="H110" i="1"/>
  <c r="G110" i="1"/>
  <c r="F110" i="1"/>
  <c r="E110" i="1"/>
  <c r="D110" i="1"/>
  <c r="C110" i="1"/>
  <c r="B110" i="1"/>
  <c r="AC109" i="1"/>
  <c r="AB109" i="1"/>
  <c r="AA109" i="1"/>
  <c r="Z109" i="1"/>
  <c r="Y109" i="1"/>
  <c r="X109" i="1"/>
  <c r="W109" i="1"/>
  <c r="V109" i="1"/>
  <c r="U109" i="1"/>
  <c r="T109" i="1"/>
  <c r="S109" i="1"/>
  <c r="R109" i="1"/>
  <c r="Q109" i="1"/>
  <c r="P109" i="1"/>
  <c r="O109" i="1"/>
  <c r="N109" i="1"/>
  <c r="M109" i="1"/>
  <c r="L109" i="1"/>
  <c r="K109" i="1"/>
  <c r="J109" i="1"/>
  <c r="I109" i="1"/>
  <c r="H109" i="1"/>
  <c r="G109" i="1"/>
  <c r="F109" i="1"/>
  <c r="E109" i="1"/>
  <c r="D109" i="1"/>
  <c r="C109" i="1"/>
  <c r="B109" i="1"/>
  <c r="AC108" i="1"/>
  <c r="AB108" i="1"/>
  <c r="AA108" i="1"/>
  <c r="Z108" i="1"/>
  <c r="Y108" i="1"/>
  <c r="X108" i="1"/>
  <c r="W108" i="1"/>
  <c r="V108" i="1"/>
  <c r="U108" i="1"/>
  <c r="T108" i="1"/>
  <c r="S108" i="1"/>
  <c r="R108" i="1"/>
  <c r="Q108" i="1"/>
  <c r="P108" i="1"/>
  <c r="O108" i="1"/>
  <c r="N108" i="1"/>
  <c r="M108" i="1"/>
  <c r="L108" i="1"/>
  <c r="K108" i="1"/>
  <c r="J108" i="1"/>
  <c r="I108" i="1"/>
  <c r="H108" i="1"/>
  <c r="G108" i="1"/>
  <c r="F108" i="1"/>
  <c r="E108" i="1"/>
  <c r="D108" i="1"/>
  <c r="C108" i="1"/>
  <c r="B108" i="1"/>
  <c r="AC107" i="1"/>
  <c r="AB107" i="1"/>
  <c r="AA107" i="1"/>
  <c r="Z107" i="1"/>
  <c r="Y107" i="1"/>
  <c r="X107" i="1"/>
  <c r="W107" i="1"/>
  <c r="V107" i="1"/>
  <c r="U107" i="1"/>
  <c r="T107" i="1"/>
  <c r="S107" i="1"/>
  <c r="R107" i="1"/>
  <c r="Q107" i="1"/>
  <c r="P107" i="1"/>
  <c r="O107" i="1"/>
  <c r="N107" i="1"/>
  <c r="M107" i="1"/>
  <c r="L107" i="1"/>
  <c r="K107" i="1"/>
  <c r="J107" i="1"/>
  <c r="I107" i="1"/>
  <c r="H107" i="1"/>
  <c r="G107" i="1"/>
  <c r="F107" i="1"/>
  <c r="E107" i="1"/>
  <c r="D107" i="1"/>
  <c r="C107" i="1"/>
  <c r="B107" i="1"/>
  <c r="AC106" i="1"/>
  <c r="AB106" i="1"/>
  <c r="AA106" i="1"/>
  <c r="Z106" i="1"/>
  <c r="Y106" i="1"/>
  <c r="X106" i="1"/>
  <c r="W106" i="1"/>
  <c r="V106" i="1"/>
  <c r="U106" i="1"/>
  <c r="T106" i="1"/>
  <c r="S106" i="1"/>
  <c r="R106" i="1"/>
  <c r="Q106" i="1"/>
  <c r="P106" i="1"/>
  <c r="O106" i="1"/>
  <c r="N106" i="1"/>
  <c r="M106" i="1"/>
  <c r="L106" i="1"/>
  <c r="K106" i="1"/>
  <c r="J106" i="1"/>
  <c r="I106" i="1"/>
  <c r="H106" i="1"/>
  <c r="G106" i="1"/>
  <c r="F106" i="1"/>
  <c r="E106" i="1"/>
  <c r="D106" i="1"/>
  <c r="C106" i="1"/>
  <c r="B106" i="1"/>
  <c r="AC105" i="1"/>
  <c r="AB105" i="1"/>
  <c r="AA105" i="1"/>
  <c r="Z105" i="1"/>
  <c r="Y105" i="1"/>
  <c r="X105" i="1"/>
  <c r="W105" i="1"/>
  <c r="V105" i="1"/>
  <c r="U105" i="1"/>
  <c r="T105" i="1"/>
  <c r="S105" i="1"/>
  <c r="R105" i="1"/>
  <c r="Q105" i="1"/>
  <c r="P105" i="1"/>
  <c r="O105" i="1"/>
  <c r="N105" i="1"/>
  <c r="M105" i="1"/>
  <c r="L105" i="1"/>
  <c r="K105" i="1"/>
  <c r="J105" i="1"/>
  <c r="I105" i="1"/>
  <c r="H105" i="1"/>
  <c r="G105" i="1"/>
  <c r="F105" i="1"/>
  <c r="E105" i="1"/>
  <c r="D105" i="1"/>
  <c r="C105" i="1"/>
  <c r="B105" i="1"/>
  <c r="AC104" i="1"/>
  <c r="AB104" i="1"/>
  <c r="AA104" i="1"/>
  <c r="Z104" i="1"/>
  <c r="Y104" i="1"/>
  <c r="X104" i="1"/>
  <c r="W104" i="1"/>
  <c r="V104" i="1"/>
  <c r="U104" i="1"/>
  <c r="T104" i="1"/>
  <c r="S104" i="1"/>
  <c r="R104" i="1"/>
  <c r="Q104" i="1"/>
  <c r="P104" i="1"/>
  <c r="O104" i="1"/>
  <c r="N104" i="1"/>
  <c r="M104" i="1"/>
  <c r="L104" i="1"/>
  <c r="K104" i="1"/>
  <c r="J104" i="1"/>
  <c r="I104" i="1"/>
  <c r="H104" i="1"/>
  <c r="G104" i="1"/>
  <c r="F104" i="1"/>
  <c r="E104" i="1"/>
  <c r="D104" i="1"/>
  <c r="C104" i="1"/>
  <c r="B104" i="1"/>
  <c r="AC103" i="1"/>
  <c r="AB103" i="1"/>
  <c r="AA103" i="1"/>
  <c r="Z103" i="1"/>
  <c r="Y103" i="1"/>
  <c r="X103" i="1"/>
  <c r="W103" i="1"/>
  <c r="V103" i="1"/>
  <c r="U103" i="1"/>
  <c r="T103" i="1"/>
  <c r="S103" i="1"/>
  <c r="R103" i="1"/>
  <c r="Q103" i="1"/>
  <c r="P103" i="1"/>
  <c r="O103" i="1"/>
  <c r="N103" i="1"/>
  <c r="M103" i="1"/>
  <c r="L103" i="1"/>
  <c r="K103" i="1"/>
  <c r="J103" i="1"/>
  <c r="I103" i="1"/>
  <c r="H103" i="1"/>
  <c r="G103" i="1"/>
  <c r="F103" i="1"/>
  <c r="E103" i="1"/>
  <c r="D103" i="1"/>
  <c r="C103" i="1"/>
  <c r="B103" i="1"/>
  <c r="AC102" i="1"/>
  <c r="AB102" i="1"/>
  <c r="AA102" i="1"/>
  <c r="Z102" i="1"/>
  <c r="Y102" i="1"/>
  <c r="X102" i="1"/>
  <c r="W102" i="1"/>
  <c r="V102" i="1"/>
  <c r="U102" i="1"/>
  <c r="T102" i="1"/>
  <c r="S102" i="1"/>
  <c r="R102" i="1"/>
  <c r="Q102" i="1"/>
  <c r="P102" i="1"/>
  <c r="O102" i="1"/>
  <c r="N102" i="1"/>
  <c r="M102" i="1"/>
  <c r="L102" i="1"/>
  <c r="K102" i="1"/>
  <c r="J102" i="1"/>
  <c r="I102" i="1"/>
  <c r="H102" i="1"/>
  <c r="G102" i="1"/>
  <c r="F102" i="1"/>
  <c r="E102" i="1"/>
  <c r="D102" i="1"/>
  <c r="C102" i="1"/>
  <c r="B102" i="1"/>
  <c r="AC101" i="1"/>
  <c r="AB101" i="1"/>
  <c r="AA101" i="1"/>
  <c r="Z101" i="1"/>
  <c r="Y101" i="1"/>
  <c r="X101" i="1"/>
  <c r="W101" i="1"/>
  <c r="V101" i="1"/>
  <c r="U101" i="1"/>
  <c r="T101" i="1"/>
  <c r="S101" i="1"/>
  <c r="R101" i="1"/>
  <c r="Q101" i="1"/>
  <c r="P101" i="1"/>
  <c r="O101" i="1"/>
  <c r="N101" i="1"/>
  <c r="M101" i="1"/>
  <c r="L101" i="1"/>
  <c r="K101" i="1"/>
  <c r="J101" i="1"/>
  <c r="I101" i="1"/>
  <c r="H101" i="1"/>
  <c r="G101" i="1"/>
  <c r="F101" i="1"/>
  <c r="E101" i="1"/>
  <c r="D101" i="1"/>
  <c r="C101" i="1"/>
  <c r="B101" i="1"/>
  <c r="AC100" i="1"/>
  <c r="AB100" i="1"/>
  <c r="AA100" i="1"/>
  <c r="Z100" i="1"/>
  <c r="Y100" i="1"/>
  <c r="X100" i="1"/>
  <c r="W100" i="1"/>
  <c r="V100" i="1"/>
  <c r="U100" i="1"/>
  <c r="T100" i="1"/>
  <c r="S100" i="1"/>
  <c r="R100" i="1"/>
  <c r="Q100" i="1"/>
  <c r="P100" i="1"/>
  <c r="O100" i="1"/>
  <c r="N100" i="1"/>
  <c r="M100" i="1"/>
  <c r="L100" i="1"/>
  <c r="K100" i="1"/>
  <c r="J100" i="1"/>
  <c r="I100" i="1"/>
  <c r="H100" i="1"/>
  <c r="G100" i="1"/>
  <c r="F100" i="1"/>
  <c r="E100" i="1"/>
  <c r="D100" i="1"/>
  <c r="C100" i="1"/>
  <c r="B100" i="1"/>
  <c r="AC99" i="1"/>
  <c r="AB99" i="1"/>
  <c r="AA99" i="1"/>
  <c r="Z99" i="1"/>
  <c r="Y99" i="1"/>
  <c r="X99" i="1"/>
  <c r="W99" i="1"/>
  <c r="V99" i="1"/>
  <c r="U99" i="1"/>
  <c r="T99" i="1"/>
  <c r="S99" i="1"/>
  <c r="R99" i="1"/>
  <c r="Q99" i="1"/>
  <c r="P99" i="1"/>
  <c r="O99" i="1"/>
  <c r="N99" i="1"/>
  <c r="M99" i="1"/>
  <c r="L99" i="1"/>
  <c r="K99" i="1"/>
  <c r="J99" i="1"/>
  <c r="I99" i="1"/>
  <c r="H99" i="1"/>
  <c r="G99" i="1"/>
  <c r="F99" i="1"/>
  <c r="E99" i="1"/>
  <c r="D99" i="1"/>
  <c r="C99" i="1"/>
  <c r="B99" i="1"/>
  <c r="AC98" i="1"/>
  <c r="AB98" i="1"/>
  <c r="AA98" i="1"/>
  <c r="Z98" i="1"/>
  <c r="Y98" i="1"/>
  <c r="X98" i="1"/>
  <c r="W98" i="1"/>
  <c r="V98" i="1"/>
  <c r="U98" i="1"/>
  <c r="T98" i="1"/>
  <c r="S98" i="1"/>
  <c r="R98" i="1"/>
  <c r="Q98" i="1"/>
  <c r="P98" i="1"/>
  <c r="O98" i="1"/>
  <c r="N98" i="1"/>
  <c r="M98" i="1"/>
  <c r="L98" i="1"/>
  <c r="K98" i="1"/>
  <c r="J98" i="1"/>
  <c r="I98" i="1"/>
  <c r="H98" i="1"/>
  <c r="G98" i="1"/>
  <c r="F98" i="1"/>
  <c r="E98" i="1"/>
  <c r="D98" i="1"/>
  <c r="C98" i="1"/>
  <c r="B98" i="1"/>
  <c r="AC97" i="1"/>
  <c r="AB97" i="1"/>
  <c r="AA97" i="1"/>
  <c r="Z97" i="1"/>
  <c r="Y97" i="1"/>
  <c r="X97" i="1"/>
  <c r="W97" i="1"/>
  <c r="V97" i="1"/>
  <c r="U97" i="1"/>
  <c r="T97" i="1"/>
  <c r="S97" i="1"/>
  <c r="R97" i="1"/>
  <c r="Q97" i="1"/>
  <c r="P97" i="1"/>
  <c r="O97" i="1"/>
  <c r="N97" i="1"/>
  <c r="M97" i="1"/>
  <c r="L97" i="1"/>
  <c r="K97" i="1"/>
  <c r="J97" i="1"/>
  <c r="I97" i="1"/>
  <c r="H97" i="1"/>
  <c r="G97" i="1"/>
  <c r="F97" i="1"/>
  <c r="E97" i="1"/>
  <c r="D97" i="1"/>
  <c r="C97" i="1"/>
  <c r="B97" i="1"/>
  <c r="AC96" i="1"/>
  <c r="AB96" i="1"/>
  <c r="AA96" i="1"/>
  <c r="Z96" i="1"/>
  <c r="Y96" i="1"/>
  <c r="X96" i="1"/>
  <c r="W96" i="1"/>
  <c r="V96" i="1"/>
  <c r="U96" i="1"/>
  <c r="T96" i="1"/>
  <c r="S96" i="1"/>
  <c r="R96" i="1"/>
  <c r="Q96" i="1"/>
  <c r="P96" i="1"/>
  <c r="O96" i="1"/>
  <c r="N96" i="1"/>
  <c r="M96" i="1"/>
  <c r="L96" i="1"/>
  <c r="K96" i="1"/>
  <c r="J96" i="1"/>
  <c r="I96" i="1"/>
  <c r="H96" i="1"/>
  <c r="G96" i="1"/>
  <c r="F96" i="1"/>
  <c r="E96" i="1"/>
  <c r="D96" i="1"/>
  <c r="C96" i="1"/>
  <c r="B96" i="1"/>
  <c r="AC95" i="1"/>
  <c r="AB95" i="1"/>
  <c r="AA95" i="1"/>
  <c r="Z95" i="1"/>
  <c r="Y95" i="1"/>
  <c r="X95" i="1"/>
  <c r="W95" i="1"/>
  <c r="V95" i="1"/>
  <c r="U95" i="1"/>
  <c r="T95" i="1"/>
  <c r="S95" i="1"/>
  <c r="R95" i="1"/>
  <c r="Q95" i="1"/>
  <c r="P95" i="1"/>
  <c r="O95" i="1"/>
  <c r="N95" i="1"/>
  <c r="M95" i="1"/>
  <c r="L95" i="1"/>
  <c r="K95" i="1"/>
  <c r="J95" i="1"/>
  <c r="I95" i="1"/>
  <c r="H95" i="1"/>
  <c r="G95" i="1"/>
  <c r="F95" i="1"/>
  <c r="E95" i="1"/>
  <c r="D95" i="1"/>
  <c r="C95" i="1"/>
  <c r="B95" i="1"/>
  <c r="AC94" i="1"/>
  <c r="AB94" i="1"/>
  <c r="AA94" i="1"/>
  <c r="Z94" i="1"/>
  <c r="Y94" i="1"/>
  <c r="X94" i="1"/>
  <c r="W94" i="1"/>
  <c r="V94" i="1"/>
  <c r="U94" i="1"/>
  <c r="T94" i="1"/>
  <c r="S94" i="1"/>
  <c r="R94" i="1"/>
  <c r="Q94" i="1"/>
  <c r="P94" i="1"/>
  <c r="O94" i="1"/>
  <c r="N94" i="1"/>
  <c r="M94" i="1"/>
  <c r="L94" i="1"/>
  <c r="K94" i="1"/>
  <c r="J94" i="1"/>
  <c r="I94" i="1"/>
  <c r="H94" i="1"/>
  <c r="G94" i="1"/>
  <c r="F94" i="1"/>
  <c r="E94" i="1"/>
  <c r="D94" i="1"/>
  <c r="C94" i="1"/>
  <c r="B94" i="1"/>
  <c r="AC93" i="1"/>
  <c r="AB93" i="1"/>
  <c r="AA93" i="1"/>
  <c r="Z93" i="1"/>
  <c r="Y93" i="1"/>
  <c r="X93" i="1"/>
  <c r="W93" i="1"/>
  <c r="V93" i="1"/>
  <c r="U93" i="1"/>
  <c r="T93" i="1"/>
  <c r="S93" i="1"/>
  <c r="R93" i="1"/>
  <c r="Q93" i="1"/>
  <c r="P93" i="1"/>
  <c r="O93" i="1"/>
  <c r="N93" i="1"/>
  <c r="M93" i="1"/>
  <c r="L93" i="1"/>
  <c r="K93" i="1"/>
  <c r="J93" i="1"/>
  <c r="I93" i="1"/>
  <c r="H93" i="1"/>
  <c r="G93" i="1"/>
  <c r="F93" i="1"/>
  <c r="E93" i="1"/>
  <c r="D93" i="1"/>
  <c r="C93" i="1"/>
  <c r="B93" i="1"/>
  <c r="AC92" i="1"/>
  <c r="AB92" i="1"/>
  <c r="AA92" i="1"/>
  <c r="Z92" i="1"/>
  <c r="Y92" i="1"/>
  <c r="X92" i="1"/>
  <c r="W92" i="1"/>
  <c r="V92" i="1"/>
  <c r="U92" i="1"/>
  <c r="T92" i="1"/>
  <c r="S92" i="1"/>
  <c r="R92" i="1"/>
  <c r="Q92" i="1"/>
  <c r="P92" i="1"/>
  <c r="O92" i="1"/>
  <c r="N92" i="1"/>
  <c r="M92" i="1"/>
  <c r="L92" i="1"/>
  <c r="K92" i="1"/>
  <c r="J92" i="1"/>
  <c r="I92" i="1"/>
  <c r="H92" i="1"/>
  <c r="G92" i="1"/>
  <c r="F92" i="1"/>
  <c r="E92" i="1"/>
  <c r="D92" i="1"/>
  <c r="C92" i="1"/>
  <c r="B92" i="1"/>
  <c r="AC91" i="1"/>
  <c r="AB91" i="1"/>
  <c r="AA91" i="1"/>
  <c r="Z91" i="1"/>
  <c r="Y91" i="1"/>
  <c r="X91" i="1"/>
  <c r="W91" i="1"/>
  <c r="V91" i="1"/>
  <c r="U91" i="1"/>
  <c r="T91" i="1"/>
  <c r="S91" i="1"/>
  <c r="R91" i="1"/>
  <c r="Q91" i="1"/>
  <c r="P91" i="1"/>
  <c r="O91" i="1"/>
  <c r="N91" i="1"/>
  <c r="M91" i="1"/>
  <c r="L91" i="1"/>
  <c r="K91" i="1"/>
  <c r="J91" i="1"/>
  <c r="I91" i="1"/>
  <c r="H91" i="1"/>
  <c r="G91" i="1"/>
  <c r="F91" i="1"/>
  <c r="E91" i="1"/>
  <c r="D91" i="1"/>
  <c r="C91" i="1"/>
  <c r="B91" i="1"/>
  <c r="AC90" i="1"/>
  <c r="AB90" i="1"/>
  <c r="AA90" i="1"/>
  <c r="Z90" i="1"/>
  <c r="Y90" i="1"/>
  <c r="X90" i="1"/>
  <c r="W90" i="1"/>
  <c r="V90" i="1"/>
  <c r="U90" i="1"/>
  <c r="T90" i="1"/>
  <c r="S90" i="1"/>
  <c r="R90" i="1"/>
  <c r="Q90" i="1"/>
  <c r="P90" i="1"/>
  <c r="O90" i="1"/>
  <c r="N90" i="1"/>
  <c r="M90" i="1"/>
  <c r="L90" i="1"/>
  <c r="K90" i="1"/>
  <c r="J90" i="1"/>
  <c r="I90" i="1"/>
  <c r="H90" i="1"/>
  <c r="G90" i="1"/>
  <c r="F90" i="1"/>
  <c r="E90" i="1"/>
  <c r="D90" i="1"/>
  <c r="C90" i="1"/>
  <c r="B90" i="1"/>
  <c r="AC89" i="1"/>
  <c r="AB89" i="1"/>
  <c r="AA89" i="1"/>
  <c r="Z89" i="1"/>
  <c r="Y89" i="1"/>
  <c r="X89" i="1"/>
  <c r="W89" i="1"/>
  <c r="V89" i="1"/>
  <c r="U89" i="1"/>
  <c r="T89" i="1"/>
  <c r="S89" i="1"/>
  <c r="R89" i="1"/>
  <c r="Q89" i="1"/>
  <c r="P89" i="1"/>
  <c r="O89" i="1"/>
  <c r="N89" i="1"/>
  <c r="M89" i="1"/>
  <c r="L89" i="1"/>
  <c r="K89" i="1"/>
  <c r="J89" i="1"/>
  <c r="I89" i="1"/>
  <c r="H89" i="1"/>
  <c r="G89" i="1"/>
  <c r="F89" i="1"/>
  <c r="E89" i="1"/>
  <c r="D89" i="1"/>
  <c r="C89" i="1"/>
  <c r="B89" i="1"/>
  <c r="AC88" i="1"/>
  <c r="AB88" i="1"/>
  <c r="AA88" i="1"/>
  <c r="Z88" i="1"/>
  <c r="Y88" i="1"/>
  <c r="X88" i="1"/>
  <c r="W88" i="1"/>
  <c r="V88" i="1"/>
  <c r="U88" i="1"/>
  <c r="T88" i="1"/>
  <c r="S88" i="1"/>
  <c r="R88" i="1"/>
  <c r="Q88" i="1"/>
  <c r="P88" i="1"/>
  <c r="O88" i="1"/>
  <c r="N88" i="1"/>
  <c r="M88" i="1"/>
  <c r="L88" i="1"/>
  <c r="K88" i="1"/>
  <c r="J88" i="1"/>
  <c r="I88" i="1"/>
  <c r="H88" i="1"/>
  <c r="G88" i="1"/>
  <c r="F88" i="1"/>
  <c r="E88" i="1"/>
  <c r="D88" i="1"/>
  <c r="C88" i="1"/>
  <c r="B88" i="1"/>
  <c r="AC87" i="1"/>
  <c r="AB87" i="1"/>
  <c r="AA87" i="1"/>
  <c r="Z87" i="1"/>
  <c r="Y87" i="1"/>
  <c r="X87" i="1"/>
  <c r="W87" i="1"/>
  <c r="V87" i="1"/>
  <c r="U87" i="1"/>
  <c r="T87" i="1"/>
  <c r="S87" i="1"/>
  <c r="R87" i="1"/>
  <c r="Q87" i="1"/>
  <c r="P87" i="1"/>
  <c r="O87" i="1"/>
  <c r="N87" i="1"/>
  <c r="M87" i="1"/>
  <c r="L87" i="1"/>
  <c r="K87" i="1"/>
  <c r="J87" i="1"/>
  <c r="I87" i="1"/>
  <c r="H87" i="1"/>
  <c r="G87" i="1"/>
  <c r="F87" i="1"/>
  <c r="E87" i="1"/>
  <c r="D87" i="1"/>
  <c r="C87" i="1"/>
  <c r="B87" i="1"/>
  <c r="AC86" i="1"/>
  <c r="AB86" i="1"/>
  <c r="AA86" i="1"/>
  <c r="Z86" i="1"/>
  <c r="Y86" i="1"/>
  <c r="X86" i="1"/>
  <c r="W86" i="1"/>
  <c r="V86" i="1"/>
  <c r="U86" i="1"/>
  <c r="T86" i="1"/>
  <c r="S86" i="1"/>
  <c r="R86" i="1"/>
  <c r="Q86" i="1"/>
  <c r="P86" i="1"/>
  <c r="O86" i="1"/>
  <c r="N86" i="1"/>
  <c r="M86" i="1"/>
  <c r="L86" i="1"/>
  <c r="K86" i="1"/>
  <c r="J86" i="1"/>
  <c r="I86" i="1"/>
  <c r="H86" i="1"/>
  <c r="G86" i="1"/>
  <c r="F86" i="1"/>
  <c r="E86" i="1"/>
  <c r="D86" i="1"/>
  <c r="C86" i="1"/>
  <c r="B86" i="1"/>
  <c r="AC85" i="1"/>
  <c r="AB85" i="1"/>
  <c r="AA85" i="1"/>
  <c r="Z85" i="1"/>
  <c r="Y85" i="1"/>
  <c r="X85" i="1"/>
  <c r="W85" i="1"/>
  <c r="V85" i="1"/>
  <c r="U85" i="1"/>
  <c r="T85" i="1"/>
  <c r="S85" i="1"/>
  <c r="R85" i="1"/>
  <c r="Q85" i="1"/>
  <c r="P85" i="1"/>
  <c r="O85" i="1"/>
  <c r="N85" i="1"/>
  <c r="M85" i="1"/>
  <c r="L85" i="1"/>
  <c r="K85" i="1"/>
  <c r="J85" i="1"/>
  <c r="I85" i="1"/>
  <c r="H85" i="1"/>
  <c r="G85" i="1"/>
  <c r="F85" i="1"/>
  <c r="E85" i="1"/>
  <c r="D85" i="1"/>
  <c r="C85" i="1"/>
  <c r="B85" i="1"/>
  <c r="AC84" i="1"/>
  <c r="AB84" i="1"/>
  <c r="AA84" i="1"/>
  <c r="Z84" i="1"/>
  <c r="Y84" i="1"/>
  <c r="X84" i="1"/>
  <c r="W84" i="1"/>
  <c r="V84" i="1"/>
  <c r="U84" i="1"/>
  <c r="T84" i="1"/>
  <c r="S84" i="1"/>
  <c r="R84" i="1"/>
  <c r="Q84" i="1"/>
  <c r="P84" i="1"/>
  <c r="O84" i="1"/>
  <c r="N84" i="1"/>
  <c r="M84" i="1"/>
  <c r="L84" i="1"/>
  <c r="K84" i="1"/>
  <c r="J84" i="1"/>
  <c r="I84" i="1"/>
  <c r="H84" i="1"/>
  <c r="G84" i="1"/>
  <c r="F84" i="1"/>
  <c r="E84" i="1"/>
  <c r="D84" i="1"/>
  <c r="C84" i="1"/>
  <c r="B84" i="1"/>
  <c r="AC83" i="1"/>
  <c r="AB83" i="1"/>
  <c r="AA83" i="1"/>
  <c r="Z83" i="1"/>
  <c r="Y83" i="1"/>
  <c r="X83" i="1"/>
  <c r="W83" i="1"/>
  <c r="V83" i="1"/>
  <c r="U83" i="1"/>
  <c r="T83" i="1"/>
  <c r="S83" i="1"/>
  <c r="R83" i="1"/>
  <c r="Q83" i="1"/>
  <c r="P83" i="1"/>
  <c r="O83" i="1"/>
  <c r="N83" i="1"/>
  <c r="M83" i="1"/>
  <c r="L83" i="1"/>
  <c r="K83" i="1"/>
  <c r="J83" i="1"/>
  <c r="I83" i="1"/>
  <c r="H83" i="1"/>
  <c r="G83" i="1"/>
  <c r="F83" i="1"/>
  <c r="E83" i="1"/>
  <c r="D83" i="1"/>
  <c r="C83" i="1"/>
  <c r="B83" i="1"/>
  <c r="AC82" i="1"/>
  <c r="AB82" i="1"/>
  <c r="AA82" i="1"/>
  <c r="Z82" i="1"/>
  <c r="Y82" i="1"/>
  <c r="X82" i="1"/>
  <c r="W82" i="1"/>
  <c r="V82" i="1"/>
  <c r="U82" i="1"/>
  <c r="T82" i="1"/>
  <c r="S82" i="1"/>
  <c r="R82" i="1"/>
  <c r="Q82" i="1"/>
  <c r="P82" i="1"/>
  <c r="O82" i="1"/>
  <c r="N82" i="1"/>
  <c r="M82" i="1"/>
  <c r="L82" i="1"/>
  <c r="K82" i="1"/>
  <c r="J82" i="1"/>
  <c r="I82" i="1"/>
  <c r="H82" i="1"/>
  <c r="G82" i="1"/>
  <c r="F82" i="1"/>
  <c r="E82" i="1"/>
  <c r="D82" i="1"/>
  <c r="C82" i="1"/>
  <c r="B82" i="1"/>
  <c r="AC81" i="1"/>
  <c r="AB81" i="1"/>
  <c r="AA81" i="1"/>
  <c r="Z81" i="1"/>
  <c r="Y81" i="1"/>
  <c r="X81" i="1"/>
  <c r="W81" i="1"/>
  <c r="V81" i="1"/>
  <c r="U81" i="1"/>
  <c r="T81" i="1"/>
  <c r="S81" i="1"/>
  <c r="R81" i="1"/>
  <c r="Q81" i="1"/>
  <c r="P81" i="1"/>
  <c r="O81" i="1"/>
  <c r="N81" i="1"/>
  <c r="M81" i="1"/>
  <c r="L81" i="1"/>
  <c r="K81" i="1"/>
  <c r="J81" i="1"/>
  <c r="I81" i="1"/>
  <c r="H81" i="1"/>
  <c r="G81" i="1"/>
  <c r="F81" i="1"/>
  <c r="E81" i="1"/>
  <c r="D81" i="1"/>
  <c r="C81" i="1"/>
  <c r="B81" i="1"/>
  <c r="AC80" i="1"/>
  <c r="AB80" i="1"/>
  <c r="AA80" i="1"/>
  <c r="Z80" i="1"/>
  <c r="Y80" i="1"/>
  <c r="X80" i="1"/>
  <c r="W80" i="1"/>
  <c r="V80" i="1"/>
  <c r="U80" i="1"/>
  <c r="T80" i="1"/>
  <c r="S80" i="1"/>
  <c r="R80" i="1"/>
  <c r="Q80" i="1"/>
  <c r="P80" i="1"/>
  <c r="O80" i="1"/>
  <c r="N80" i="1"/>
  <c r="M80" i="1"/>
  <c r="L80" i="1"/>
  <c r="K80" i="1"/>
  <c r="J80" i="1"/>
  <c r="I80" i="1"/>
  <c r="H80" i="1"/>
  <c r="G80" i="1"/>
  <c r="F80" i="1"/>
  <c r="E80" i="1"/>
  <c r="D80" i="1"/>
  <c r="C80" i="1"/>
  <c r="B80" i="1"/>
  <c r="AC79" i="1"/>
  <c r="AB79" i="1"/>
  <c r="AA79" i="1"/>
  <c r="Z79" i="1"/>
  <c r="Y79" i="1"/>
  <c r="X79" i="1"/>
  <c r="W79" i="1"/>
  <c r="V79" i="1"/>
  <c r="U79" i="1"/>
  <c r="T79" i="1"/>
  <c r="S79" i="1"/>
  <c r="R79" i="1"/>
  <c r="Q79" i="1"/>
  <c r="P79" i="1"/>
  <c r="O79" i="1"/>
  <c r="N79" i="1"/>
  <c r="M79" i="1"/>
  <c r="L79" i="1"/>
  <c r="K79" i="1"/>
  <c r="J79" i="1"/>
  <c r="I79" i="1"/>
  <c r="H79" i="1"/>
  <c r="G79" i="1"/>
  <c r="F79" i="1"/>
  <c r="E79" i="1"/>
  <c r="D79" i="1"/>
  <c r="C79" i="1"/>
  <c r="B79" i="1"/>
  <c r="AC78" i="1"/>
  <c r="AB78" i="1"/>
  <c r="AA78" i="1"/>
  <c r="Z78" i="1"/>
  <c r="Y78" i="1"/>
  <c r="X78" i="1"/>
  <c r="W78" i="1"/>
  <c r="V78" i="1"/>
  <c r="U78" i="1"/>
  <c r="T78" i="1"/>
  <c r="S78" i="1"/>
  <c r="R78" i="1"/>
  <c r="Q78" i="1"/>
  <c r="P78" i="1"/>
  <c r="O78" i="1"/>
  <c r="N78" i="1"/>
  <c r="M78" i="1"/>
  <c r="L78" i="1"/>
  <c r="K78" i="1"/>
  <c r="J78" i="1"/>
  <c r="I78" i="1"/>
  <c r="H78" i="1"/>
  <c r="G78" i="1"/>
  <c r="F78" i="1"/>
  <c r="E78" i="1"/>
  <c r="D78" i="1"/>
  <c r="C78" i="1"/>
  <c r="B78" i="1"/>
  <c r="AC77" i="1"/>
  <c r="AB77" i="1"/>
  <c r="AA77" i="1"/>
  <c r="Z77" i="1"/>
  <c r="Y77" i="1"/>
  <c r="X77" i="1"/>
  <c r="W77" i="1"/>
  <c r="V77" i="1"/>
  <c r="U77" i="1"/>
  <c r="T77" i="1"/>
  <c r="S77" i="1"/>
  <c r="R77" i="1"/>
  <c r="Q77" i="1"/>
  <c r="P77" i="1"/>
  <c r="O77" i="1"/>
  <c r="N77" i="1"/>
  <c r="M77" i="1"/>
  <c r="L77" i="1"/>
  <c r="K77" i="1"/>
  <c r="J77" i="1"/>
  <c r="I77" i="1"/>
  <c r="H77" i="1"/>
  <c r="G77" i="1"/>
  <c r="F77" i="1"/>
  <c r="E77" i="1"/>
  <c r="D77" i="1"/>
  <c r="C77" i="1"/>
  <c r="B77" i="1"/>
  <c r="AC76" i="1"/>
  <c r="AB76" i="1"/>
  <c r="AA76" i="1"/>
  <c r="Z76" i="1"/>
  <c r="Y76" i="1"/>
  <c r="X76" i="1"/>
  <c r="W76" i="1"/>
  <c r="V76" i="1"/>
  <c r="U76" i="1"/>
  <c r="T76" i="1"/>
  <c r="S76" i="1"/>
  <c r="R76" i="1"/>
  <c r="Q76" i="1"/>
  <c r="P76" i="1"/>
  <c r="O76" i="1"/>
  <c r="N76" i="1"/>
  <c r="M76" i="1"/>
  <c r="L76" i="1"/>
  <c r="K76" i="1"/>
  <c r="J76" i="1"/>
  <c r="I76" i="1"/>
  <c r="H76" i="1"/>
  <c r="G76" i="1"/>
  <c r="F76" i="1"/>
  <c r="E76" i="1"/>
  <c r="D76" i="1"/>
  <c r="C76" i="1"/>
  <c r="B76" i="1"/>
  <c r="AC75" i="1"/>
  <c r="AB75" i="1"/>
  <c r="AA75" i="1"/>
  <c r="Z75" i="1"/>
  <c r="Y75" i="1"/>
  <c r="X75" i="1"/>
  <c r="W75" i="1"/>
  <c r="V75" i="1"/>
  <c r="U75" i="1"/>
  <c r="T75" i="1"/>
  <c r="S75" i="1"/>
  <c r="R75" i="1"/>
  <c r="Q75" i="1"/>
  <c r="P75" i="1"/>
  <c r="O75" i="1"/>
  <c r="N75" i="1"/>
  <c r="M75" i="1"/>
  <c r="L75" i="1"/>
  <c r="K75" i="1"/>
  <c r="J75" i="1"/>
  <c r="I75" i="1"/>
  <c r="H75" i="1"/>
  <c r="G75" i="1"/>
  <c r="F75" i="1"/>
  <c r="E75" i="1"/>
  <c r="D75" i="1"/>
  <c r="C75" i="1"/>
  <c r="B75" i="1"/>
  <c r="AC74" i="1"/>
  <c r="AB74" i="1"/>
  <c r="AA74" i="1"/>
  <c r="Z74" i="1"/>
  <c r="Y74" i="1"/>
  <c r="X74" i="1"/>
  <c r="W74" i="1"/>
  <c r="V74" i="1"/>
  <c r="U74" i="1"/>
  <c r="T74" i="1"/>
  <c r="S74" i="1"/>
  <c r="R74" i="1"/>
  <c r="Q74" i="1"/>
  <c r="P74" i="1"/>
  <c r="O74" i="1"/>
  <c r="N74" i="1"/>
  <c r="M74" i="1"/>
  <c r="L74" i="1"/>
  <c r="K74" i="1"/>
  <c r="J74" i="1"/>
  <c r="I74" i="1"/>
  <c r="H74" i="1"/>
  <c r="G74" i="1"/>
  <c r="F74" i="1"/>
  <c r="E74" i="1"/>
  <c r="D74" i="1"/>
  <c r="C74" i="1"/>
  <c r="B74" i="1"/>
  <c r="AC73" i="1"/>
  <c r="AB73" i="1"/>
  <c r="AA73" i="1"/>
  <c r="Z73" i="1"/>
  <c r="Y73" i="1"/>
  <c r="X73" i="1"/>
  <c r="W73" i="1"/>
  <c r="V73" i="1"/>
  <c r="U73" i="1"/>
  <c r="T73" i="1"/>
  <c r="S73" i="1"/>
  <c r="R73" i="1"/>
  <c r="Q73" i="1"/>
  <c r="P73" i="1"/>
  <c r="O73" i="1"/>
  <c r="N73" i="1"/>
  <c r="M73" i="1"/>
  <c r="L73" i="1"/>
  <c r="K73" i="1"/>
  <c r="J73" i="1"/>
  <c r="I73" i="1"/>
  <c r="H73" i="1"/>
  <c r="G73" i="1"/>
  <c r="F73" i="1"/>
  <c r="E73" i="1"/>
  <c r="D73" i="1"/>
  <c r="C73" i="1"/>
  <c r="B73" i="1"/>
  <c r="AC72" i="1"/>
  <c r="AB72" i="1"/>
  <c r="AA72" i="1"/>
  <c r="Z72" i="1"/>
  <c r="Y72" i="1"/>
  <c r="X72" i="1"/>
  <c r="W72" i="1"/>
  <c r="V72" i="1"/>
  <c r="U72" i="1"/>
  <c r="T72" i="1"/>
  <c r="S72" i="1"/>
  <c r="R72" i="1"/>
  <c r="Q72" i="1"/>
  <c r="P72" i="1"/>
  <c r="O72" i="1"/>
  <c r="N72" i="1"/>
  <c r="M72" i="1"/>
  <c r="L72" i="1"/>
  <c r="K72" i="1"/>
  <c r="J72" i="1"/>
  <c r="I72" i="1"/>
  <c r="H72" i="1"/>
  <c r="G72" i="1"/>
  <c r="F72" i="1"/>
  <c r="E72" i="1"/>
  <c r="D72" i="1"/>
  <c r="C72" i="1"/>
  <c r="B72" i="1"/>
  <c r="AC71" i="1"/>
  <c r="AB71" i="1"/>
  <c r="AA71" i="1"/>
  <c r="Z71" i="1"/>
  <c r="Y71" i="1"/>
  <c r="X71" i="1"/>
  <c r="W71" i="1"/>
  <c r="V71" i="1"/>
  <c r="U71" i="1"/>
  <c r="T71" i="1"/>
  <c r="S71" i="1"/>
  <c r="R71" i="1"/>
  <c r="Q71" i="1"/>
  <c r="P71" i="1"/>
  <c r="O71" i="1"/>
  <c r="N71" i="1"/>
  <c r="M71" i="1"/>
  <c r="L71" i="1"/>
  <c r="K71" i="1"/>
  <c r="J71" i="1"/>
  <c r="I71" i="1"/>
  <c r="H71" i="1"/>
  <c r="G71" i="1"/>
  <c r="F71" i="1"/>
  <c r="E71" i="1"/>
  <c r="D71" i="1"/>
  <c r="C71" i="1"/>
  <c r="B71" i="1"/>
  <c r="AC70" i="1"/>
  <c r="AB70" i="1"/>
  <c r="AA70" i="1"/>
  <c r="Z70" i="1"/>
  <c r="Y70" i="1"/>
  <c r="X70" i="1"/>
  <c r="W70" i="1"/>
  <c r="V70" i="1"/>
  <c r="U70" i="1"/>
  <c r="T70" i="1"/>
  <c r="S70" i="1"/>
  <c r="R70" i="1"/>
  <c r="Q70" i="1"/>
  <c r="P70" i="1"/>
  <c r="O70" i="1"/>
  <c r="N70" i="1"/>
  <c r="M70" i="1"/>
  <c r="L70" i="1"/>
  <c r="K70" i="1"/>
  <c r="J70" i="1"/>
  <c r="I70" i="1"/>
  <c r="H70" i="1"/>
  <c r="G70" i="1"/>
  <c r="F70" i="1"/>
  <c r="E70" i="1"/>
  <c r="D70" i="1"/>
  <c r="C70" i="1"/>
  <c r="B70" i="1"/>
  <c r="AC69" i="1"/>
  <c r="AB69" i="1"/>
  <c r="AA69" i="1"/>
  <c r="Z69" i="1"/>
  <c r="Y69" i="1"/>
  <c r="X69" i="1"/>
  <c r="W69" i="1"/>
  <c r="V69" i="1"/>
  <c r="U69" i="1"/>
  <c r="T69" i="1"/>
  <c r="S69" i="1"/>
  <c r="R69" i="1"/>
  <c r="Q69" i="1"/>
  <c r="P69" i="1"/>
  <c r="O69" i="1"/>
  <c r="N69" i="1"/>
  <c r="M69" i="1"/>
  <c r="L69" i="1"/>
  <c r="K69" i="1"/>
  <c r="J69" i="1"/>
  <c r="I69" i="1"/>
  <c r="H69" i="1"/>
  <c r="G69" i="1"/>
  <c r="F69" i="1"/>
  <c r="E69" i="1"/>
  <c r="D69" i="1"/>
  <c r="C69" i="1"/>
  <c r="B69" i="1"/>
  <c r="AC68" i="1"/>
  <c r="AB68" i="1"/>
  <c r="AA68" i="1"/>
  <c r="Z68" i="1"/>
  <c r="Y68" i="1"/>
  <c r="X68" i="1"/>
  <c r="W68" i="1"/>
  <c r="V68" i="1"/>
  <c r="U68" i="1"/>
  <c r="T68" i="1"/>
  <c r="S68" i="1"/>
  <c r="R68" i="1"/>
  <c r="Q68" i="1"/>
  <c r="P68" i="1"/>
  <c r="O68" i="1"/>
  <c r="N68" i="1"/>
  <c r="M68" i="1"/>
  <c r="L68" i="1"/>
  <c r="K68" i="1"/>
  <c r="J68" i="1"/>
  <c r="I68" i="1"/>
  <c r="H68" i="1"/>
  <c r="G68" i="1"/>
  <c r="F68" i="1"/>
  <c r="E68" i="1"/>
  <c r="D68" i="1"/>
  <c r="C68" i="1"/>
  <c r="B68" i="1"/>
  <c r="AC67" i="1"/>
  <c r="AB67" i="1"/>
  <c r="AA67" i="1"/>
  <c r="Z67" i="1"/>
  <c r="Y67" i="1"/>
  <c r="X67" i="1"/>
  <c r="W67" i="1"/>
  <c r="V67" i="1"/>
  <c r="U67" i="1"/>
  <c r="T67" i="1"/>
  <c r="S67" i="1"/>
  <c r="R67" i="1"/>
  <c r="Q67" i="1"/>
  <c r="P67" i="1"/>
  <c r="O67" i="1"/>
  <c r="N67" i="1"/>
  <c r="M67" i="1"/>
  <c r="L67" i="1"/>
  <c r="K67" i="1"/>
  <c r="J67" i="1"/>
  <c r="I67" i="1"/>
  <c r="H67" i="1"/>
  <c r="G67" i="1"/>
  <c r="F67" i="1"/>
  <c r="E67" i="1"/>
  <c r="D67" i="1"/>
  <c r="C67" i="1"/>
  <c r="B67" i="1"/>
  <c r="AC64" i="1"/>
  <c r="AB64" i="1"/>
  <c r="AA64" i="1"/>
  <c r="Z64" i="1"/>
  <c r="Y64" i="1"/>
  <c r="X64" i="1"/>
  <c r="W64" i="1"/>
  <c r="V64" i="1"/>
  <c r="U64" i="1"/>
  <c r="T64" i="1"/>
  <c r="S64" i="1"/>
  <c r="R64" i="1"/>
  <c r="Q64" i="1"/>
  <c r="P64" i="1"/>
  <c r="O64" i="1"/>
  <c r="N64" i="1"/>
  <c r="M64" i="1"/>
  <c r="L64" i="1"/>
  <c r="K64" i="1"/>
  <c r="J64" i="1"/>
  <c r="I64" i="1"/>
  <c r="H64" i="1"/>
  <c r="G64" i="1"/>
  <c r="F64" i="1"/>
  <c r="E64" i="1"/>
  <c r="D64" i="1"/>
  <c r="C64" i="1"/>
  <c r="B64" i="1"/>
  <c r="AC63" i="1"/>
  <c r="AB63" i="1"/>
  <c r="AA63" i="1"/>
  <c r="Z63" i="1"/>
  <c r="Y63" i="1"/>
  <c r="X63" i="1"/>
  <c r="W63" i="1"/>
  <c r="V63" i="1"/>
  <c r="U63" i="1"/>
  <c r="T63" i="1"/>
  <c r="S63" i="1"/>
  <c r="R63" i="1"/>
  <c r="Q63" i="1"/>
  <c r="P63" i="1"/>
  <c r="O63" i="1"/>
  <c r="N63" i="1"/>
  <c r="M63" i="1"/>
  <c r="L63" i="1"/>
  <c r="K63" i="1"/>
  <c r="J63" i="1"/>
  <c r="I63" i="1"/>
  <c r="H63" i="1"/>
  <c r="G63" i="1"/>
  <c r="F63" i="1"/>
  <c r="E63" i="1"/>
  <c r="D63" i="1"/>
  <c r="C63" i="1"/>
  <c r="B63" i="1"/>
  <c r="AC62" i="1"/>
  <c r="AB62" i="1"/>
  <c r="AA62" i="1"/>
  <c r="Z62" i="1"/>
  <c r="Y62" i="1"/>
  <c r="X62" i="1"/>
  <c r="W62" i="1"/>
  <c r="V62" i="1"/>
  <c r="U62" i="1"/>
  <c r="T62" i="1"/>
  <c r="S62" i="1"/>
  <c r="R62" i="1"/>
  <c r="Q62" i="1"/>
  <c r="P62" i="1"/>
  <c r="O62" i="1"/>
  <c r="N62" i="1"/>
  <c r="M62" i="1"/>
  <c r="L62" i="1"/>
  <c r="K62" i="1"/>
  <c r="J62" i="1"/>
  <c r="I62" i="1"/>
  <c r="H62" i="1"/>
  <c r="G62" i="1"/>
  <c r="F62" i="1"/>
  <c r="E62" i="1"/>
  <c r="D62" i="1"/>
  <c r="C62" i="1"/>
  <c r="B62" i="1"/>
  <c r="AC61" i="1"/>
  <c r="AB61" i="1"/>
  <c r="AA61" i="1"/>
  <c r="Z61" i="1"/>
  <c r="Y61" i="1"/>
  <c r="X61" i="1"/>
  <c r="W61" i="1"/>
  <c r="V61" i="1"/>
  <c r="U61" i="1"/>
  <c r="T61" i="1"/>
  <c r="S61" i="1"/>
  <c r="R61" i="1"/>
  <c r="Q61" i="1"/>
  <c r="P61" i="1"/>
  <c r="O61" i="1"/>
  <c r="N61" i="1"/>
  <c r="M61" i="1"/>
  <c r="L61" i="1"/>
  <c r="K61" i="1"/>
  <c r="J61" i="1"/>
  <c r="I61" i="1"/>
  <c r="H61" i="1"/>
  <c r="G61" i="1"/>
  <c r="F61" i="1"/>
  <c r="E61" i="1"/>
  <c r="D61" i="1"/>
  <c r="C61" i="1"/>
  <c r="B61" i="1"/>
  <c r="AC60" i="1"/>
  <c r="AB60" i="1"/>
  <c r="AA60" i="1"/>
  <c r="Z60" i="1"/>
  <c r="Y60" i="1"/>
  <c r="X60" i="1"/>
  <c r="W60" i="1"/>
  <c r="V60" i="1"/>
  <c r="U60" i="1"/>
  <c r="T60" i="1"/>
  <c r="S60" i="1"/>
  <c r="R60" i="1"/>
  <c r="Q60" i="1"/>
  <c r="P60" i="1"/>
  <c r="O60" i="1"/>
  <c r="N60" i="1"/>
  <c r="M60" i="1"/>
  <c r="L60" i="1"/>
  <c r="K60" i="1"/>
  <c r="J60" i="1"/>
  <c r="I60" i="1"/>
  <c r="H60" i="1"/>
  <c r="G60" i="1"/>
  <c r="F60" i="1"/>
  <c r="E60" i="1"/>
  <c r="D60" i="1"/>
  <c r="C60" i="1"/>
  <c r="B60" i="1"/>
  <c r="AC59" i="1"/>
  <c r="AB59" i="1"/>
  <c r="AA59" i="1"/>
  <c r="Z59" i="1"/>
  <c r="Y59" i="1"/>
  <c r="X59" i="1"/>
  <c r="W59" i="1"/>
  <c r="V59" i="1"/>
  <c r="U59" i="1"/>
  <c r="T59" i="1"/>
  <c r="S59" i="1"/>
  <c r="R59" i="1"/>
  <c r="Q59" i="1"/>
  <c r="P59" i="1"/>
  <c r="O59" i="1"/>
  <c r="N59" i="1"/>
  <c r="M59" i="1"/>
  <c r="L59" i="1"/>
  <c r="K59" i="1"/>
  <c r="J59" i="1"/>
  <c r="I59" i="1"/>
  <c r="H59" i="1"/>
  <c r="G59" i="1"/>
  <c r="F59" i="1"/>
  <c r="E59" i="1"/>
  <c r="D59" i="1"/>
  <c r="C59" i="1"/>
  <c r="B59" i="1"/>
  <c r="AC58" i="1"/>
  <c r="AB58" i="1"/>
  <c r="AA58" i="1"/>
  <c r="Z58" i="1"/>
  <c r="Y58" i="1"/>
  <c r="X58" i="1"/>
  <c r="W58" i="1"/>
  <c r="V58" i="1"/>
  <c r="U58" i="1"/>
  <c r="T58" i="1"/>
  <c r="S58" i="1"/>
  <c r="R58" i="1"/>
  <c r="Q58" i="1"/>
  <c r="P58" i="1"/>
  <c r="O58" i="1"/>
  <c r="N58" i="1"/>
  <c r="M58" i="1"/>
  <c r="L58" i="1"/>
  <c r="K58" i="1"/>
  <c r="J58" i="1"/>
  <c r="I58" i="1"/>
  <c r="H58" i="1"/>
  <c r="G58" i="1"/>
  <c r="F58" i="1"/>
  <c r="E58" i="1"/>
  <c r="D58" i="1"/>
  <c r="C58" i="1"/>
  <c r="B58" i="1"/>
  <c r="B56" i="1"/>
  <c r="AC55" i="1"/>
  <c r="AC54" i="1"/>
  <c r="AC53" i="1"/>
  <c r="AC52" i="1"/>
  <c r="AC51" i="1"/>
  <c r="AC50" i="1"/>
  <c r="AC49" i="1"/>
  <c r="AC48" i="1"/>
  <c r="AC47" i="1"/>
  <c r="AC46" i="1"/>
  <c r="AC45" i="1"/>
  <c r="AC44" i="1"/>
  <c r="AC43" i="1"/>
  <c r="AC42" i="1"/>
  <c r="AC41" i="1"/>
  <c r="AC40" i="1"/>
  <c r="AC39" i="1"/>
  <c r="AC38" i="1"/>
  <c r="AC37" i="1"/>
  <c r="AC36" i="1"/>
  <c r="AC35" i="1"/>
  <c r="AC34" i="1"/>
  <c r="AC33" i="1"/>
  <c r="AC32" i="1"/>
  <c r="AC31" i="1"/>
  <c r="AC30" i="1"/>
  <c r="AC29" i="1"/>
  <c r="AC28" i="1"/>
  <c r="AC27" i="1"/>
  <c r="AC26" i="1"/>
  <c r="AC25" i="1"/>
  <c r="AC24" i="1"/>
  <c r="AC23" i="1"/>
  <c r="AC22" i="1"/>
  <c r="AC21" i="1"/>
  <c r="AC20" i="1"/>
  <c r="AC19" i="1"/>
  <c r="AC18" i="1"/>
  <c r="AC17" i="1"/>
  <c r="AC16" i="1"/>
  <c r="AC15" i="1"/>
  <c r="AC14" i="1"/>
  <c r="AC13" i="1"/>
  <c r="AC12" i="1"/>
  <c r="AC9" i="1"/>
  <c r="AC8" i="1"/>
  <c r="AC7" i="1"/>
  <c r="AC6" i="1"/>
  <c r="AC5" i="1"/>
  <c r="AC4" i="1"/>
  <c r="AC3" i="1"/>
  <c r="AA27" i="2"/>
  <c r="S27" i="2"/>
  <c r="K27" i="2"/>
  <c r="C27" i="2"/>
  <c r="AA56" i="1"/>
  <c r="S56" i="1"/>
  <c r="K56" i="1"/>
  <c r="C56" i="1"/>
  <c r="X27" i="2"/>
  <c r="H27" i="2"/>
  <c r="X56" i="1"/>
  <c r="P56" i="1"/>
  <c r="U27" i="2"/>
  <c r="M27" i="2"/>
  <c r="AB27" i="2"/>
  <c r="T27" i="2"/>
  <c r="D27" i="2"/>
  <c r="D56" i="1"/>
  <c r="Z27" i="2"/>
  <c r="R27" i="2"/>
  <c r="J27" i="2"/>
  <c r="Z56" i="1"/>
  <c r="R56" i="1"/>
  <c r="J56" i="1"/>
  <c r="P27" i="2"/>
  <c r="H56" i="1"/>
  <c r="N56" i="1"/>
  <c r="E56" i="1"/>
  <c r="Y27" i="2"/>
  <c r="Q27" i="2"/>
  <c r="I27" i="2"/>
  <c r="Y56" i="1"/>
  <c r="Q56" i="1"/>
  <c r="I56" i="1"/>
  <c r="AC27" i="2"/>
  <c r="E27" i="2"/>
  <c r="U56" i="1"/>
  <c r="L27" i="2"/>
  <c r="AB56" i="1"/>
  <c r="L56" i="1"/>
  <c r="W27" i="2"/>
  <c r="O27" i="2"/>
  <c r="G27" i="2"/>
  <c r="W56" i="1"/>
  <c r="O56" i="1"/>
  <c r="G56" i="1"/>
  <c r="V27" i="2"/>
  <c r="N27" i="2"/>
  <c r="F27" i="2"/>
  <c r="V56" i="1"/>
  <c r="F56" i="1"/>
  <c r="AC1" i="1"/>
  <c r="AC56" i="1"/>
  <c r="M56" i="1"/>
  <c r="T56" i="1"/>
</calcChain>
</file>

<file path=xl/sharedStrings.xml><?xml version="1.0" encoding="utf-8"?>
<sst xmlns="http://schemas.openxmlformats.org/spreadsheetml/2006/main" count="773" uniqueCount="137">
  <si>
    <t>Summary Total</t>
  </si>
  <si>
    <t>CO2 emissions without LULUCF</t>
  </si>
  <si>
    <t>CO2 net emissions/removals by LULUCF</t>
  </si>
  <si>
    <t>CO2 net emissions/removals with LULUCF</t>
  </si>
  <si>
    <t>GHG emissions without LULUCF</t>
  </si>
  <si>
    <t>GHG net emissions/removals by LULUCF</t>
  </si>
  <si>
    <t>GHG net emissions/removals with LULUCF</t>
  </si>
  <si>
    <t xml:space="preserve">Indirect CO2 </t>
  </si>
  <si>
    <t>Breakdown by sub-sectors</t>
  </si>
  <si>
    <t xml:space="preserve">1. Energy </t>
  </si>
  <si>
    <t>1.A.1. Energy industries</t>
  </si>
  <si>
    <t>1.A.2. Manufacturing Industries and Construction</t>
  </si>
  <si>
    <t>1.A.3. Transport</t>
  </si>
  <si>
    <t>1.A.4. Other sectors</t>
  </si>
  <si>
    <t>1.A.5. Other (not specified elsewhere)</t>
  </si>
  <si>
    <t>1.B. Fugitive Emissions from Fuels</t>
  </si>
  <si>
    <t>1.C. CO2 Transport and Storage</t>
  </si>
  <si>
    <t>2. Industrial Processes and Product Use</t>
  </si>
  <si>
    <t>2.A. Mineral Products</t>
  </si>
  <si>
    <t>2.B. Chemical Industry</t>
  </si>
  <si>
    <t>2.C. Metal Production</t>
  </si>
  <si>
    <t>2.D. Non-energy Products from Fuels and Solvent Use</t>
  </si>
  <si>
    <t>2.E. Electronics industry</t>
  </si>
  <si>
    <t>2.F. Product Uses as Substitutes for ODS</t>
  </si>
  <si>
    <t>2.G. Other Product Manufacture and Use</t>
  </si>
  <si>
    <t>2.H. Other</t>
  </si>
  <si>
    <t>3. Agriculture</t>
  </si>
  <si>
    <t>3.A. Enteric Fermentation</t>
  </si>
  <si>
    <t>3.B. Manure management</t>
  </si>
  <si>
    <t>3.C. Rice cultivation</t>
  </si>
  <si>
    <t>3.D. Agricultural Soils</t>
  </si>
  <si>
    <t>3.E. Prescribed Burning of Savannas</t>
  </si>
  <si>
    <t>3.F. Field Burning of Agricultural Residues</t>
  </si>
  <si>
    <t>3.G. Liming</t>
  </si>
  <si>
    <t>3.H. Urea Application</t>
  </si>
  <si>
    <t>3.I. Other Carbon-containing Fertilizers</t>
  </si>
  <si>
    <t>3.J. Other</t>
  </si>
  <si>
    <t>4. LULUCF</t>
  </si>
  <si>
    <t>4.A. Forest Land</t>
  </si>
  <si>
    <t>4.B. Cropland</t>
  </si>
  <si>
    <t>4.C. Grassland</t>
  </si>
  <si>
    <t>4.D. Wetlands</t>
  </si>
  <si>
    <t>4.E. Settlements</t>
  </si>
  <si>
    <t>4.F. Other Land</t>
  </si>
  <si>
    <t>4.G. Harvested Wood Products</t>
  </si>
  <si>
    <t>4.H. Other</t>
  </si>
  <si>
    <t>5. Waste</t>
  </si>
  <si>
    <t>5.A. Solid Waste Disposal</t>
  </si>
  <si>
    <t>5.B. Biological Treatment of Solid Waste</t>
  </si>
  <si>
    <t>5.C. Incineration and Open Burning of Waste</t>
  </si>
  <si>
    <t>5.D. Wastewater Treatment and Discharge</t>
  </si>
  <si>
    <t>5.E. Other</t>
  </si>
  <si>
    <t>6. Other</t>
  </si>
  <si>
    <t>CO2</t>
  </si>
  <si>
    <t>CH4</t>
  </si>
  <si>
    <t>N2O</t>
  </si>
  <si>
    <t>Aggregate F-gases</t>
  </si>
  <si>
    <t>HFCs</t>
  </si>
  <si>
    <t>PFCs</t>
  </si>
  <si>
    <t>Unspecified mix of HFCs and PFCs</t>
  </si>
  <si>
    <t>SF6</t>
  </si>
  <si>
    <t>NF3</t>
  </si>
  <si>
    <t>Non-CO2</t>
  </si>
  <si>
    <t>Total GHG</t>
  </si>
  <si>
    <t>GHG emissions with LULUCF</t>
  </si>
  <si>
    <r>
      <rPr>
        <b/>
        <sz val="9"/>
        <color rgb="FF000000"/>
        <rFont val="Arial"/>
        <family val="2"/>
        <charset val="1"/>
      </rPr>
      <t>Emissions, in kt CO</t>
    </r>
    <r>
      <rPr>
        <b/>
        <vertAlign val="subscript"/>
        <sz val="9"/>
        <color rgb="FF000000"/>
        <rFont val="Arial"/>
        <family val="2"/>
        <charset val="1"/>
      </rPr>
      <t>2</t>
    </r>
    <r>
      <rPr>
        <b/>
        <sz val="9"/>
        <color rgb="FF000000"/>
        <rFont val="Arial"/>
        <family val="2"/>
        <charset val="1"/>
      </rPr>
      <t xml:space="preserve"> equivalent</t>
    </r>
  </si>
  <si>
    <r>
      <rPr>
        <sz val="9"/>
        <color rgb="FF000000"/>
        <rFont val="Arial"/>
        <family val="2"/>
        <charset val="1"/>
      </rPr>
      <t>CO</t>
    </r>
    <r>
      <rPr>
        <vertAlign val="subscript"/>
        <sz val="9"/>
        <color rgb="FF000000"/>
        <rFont val="Arial"/>
        <family val="2"/>
        <charset val="1"/>
      </rPr>
      <t>2</t>
    </r>
    <r>
      <rPr>
        <sz val="9"/>
        <color rgb="FF000000"/>
        <rFont val="Arial"/>
        <family val="2"/>
        <charset val="1"/>
      </rPr>
      <t xml:space="preserve"> emissions without LULUCF</t>
    </r>
  </si>
  <si>
    <r>
      <rPr>
        <sz val="9"/>
        <color rgb="FF000000"/>
        <rFont val="Arial"/>
        <family val="2"/>
        <charset val="1"/>
      </rPr>
      <t>CO</t>
    </r>
    <r>
      <rPr>
        <vertAlign val="subscript"/>
        <sz val="9"/>
        <color rgb="FF000000"/>
        <rFont val="Arial"/>
        <family val="2"/>
        <charset val="1"/>
      </rPr>
      <t>2</t>
    </r>
    <r>
      <rPr>
        <sz val="9"/>
        <color rgb="FF000000"/>
        <rFont val="Arial"/>
        <family val="2"/>
        <charset val="1"/>
      </rPr>
      <t xml:space="preserve"> net emissions/removals by LULUCF</t>
    </r>
  </si>
  <si>
    <r>
      <rPr>
        <sz val="9"/>
        <color rgb="FF000000"/>
        <rFont val="Arial"/>
        <family val="2"/>
        <charset val="1"/>
      </rPr>
      <t>CO</t>
    </r>
    <r>
      <rPr>
        <vertAlign val="subscript"/>
        <sz val="9"/>
        <color rgb="FF000000"/>
        <rFont val="Arial"/>
        <family val="2"/>
        <charset val="1"/>
      </rPr>
      <t>2</t>
    </r>
    <r>
      <rPr>
        <sz val="9"/>
        <color rgb="FF000000"/>
        <rFont val="Arial"/>
        <family val="2"/>
        <charset val="1"/>
      </rPr>
      <t xml:space="preserve"> net emissions/removals with LULUCF</t>
    </r>
  </si>
  <si>
    <r>
      <rPr>
        <sz val="9"/>
        <color rgb="FF000000"/>
        <rFont val="Arial"/>
        <family val="2"/>
        <charset val="1"/>
      </rPr>
      <t>Indirect CO</t>
    </r>
    <r>
      <rPr>
        <vertAlign val="subscript"/>
        <sz val="9"/>
        <color rgb="FF000000"/>
        <rFont val="Arial"/>
        <family val="2"/>
        <charset val="1"/>
      </rPr>
      <t>2</t>
    </r>
    <r>
      <rPr>
        <sz val="9"/>
        <color rgb="FF000000"/>
        <rFont val="Arial"/>
        <family val="2"/>
        <charset val="1"/>
      </rPr>
      <t xml:space="preserve"> </t>
    </r>
  </si>
  <si>
    <t>Changes in emissions, in percent</t>
  </si>
  <si>
    <t>Average annual growth rates, in percent per year</t>
  </si>
  <si>
    <t>The base year under the Climate Change Convention is 1990 except for Bulgaria (1988), Hungary (average of 1985 to 1987), Poland (1988), Romania (1989) and Slovenia (1986), as defined by decisions 9/CP.2 and 11/CP.4.</t>
  </si>
  <si>
    <t xml:space="preserve">Total GHG emissions, without and with LULUCF </t>
  </si>
  <si>
    <t>GHG emissions by gas</t>
  </si>
  <si>
    <t>GHG emissions by sector (without LULUCF)</t>
  </si>
  <si>
    <t>Breakdown of GHG emissions within the energy sector</t>
  </si>
  <si>
    <t>Breakdown of GHG emissions within the industrial processes and product use sector</t>
  </si>
  <si>
    <t>Breakdown of GHG emissions within the agriculture sector</t>
  </si>
  <si>
    <t>Breakdown of GHG emissions within the waste sector</t>
  </si>
  <si>
    <t>Fig.5-6_breakdown_gas</t>
  </si>
  <si>
    <t>WithOut Lulucf</t>
  </si>
  <si>
    <t>With Lulucf</t>
  </si>
  <si>
    <t>Fig.7-8_breakdown_sector</t>
  </si>
  <si>
    <t>BY Sector</t>
  </si>
  <si>
    <t>Energy</t>
  </si>
  <si>
    <t>Industrial Processes and Product Use</t>
  </si>
  <si>
    <t xml:space="preserve">Agriculture </t>
  </si>
  <si>
    <t>Waste</t>
  </si>
  <si>
    <t>Other</t>
  </si>
  <si>
    <t>Fig.9_breakdown_sub-sectors</t>
  </si>
  <si>
    <t>BY sub-Sector</t>
  </si>
  <si>
    <r>
      <t>Breakdown of GHG emissions/removals within the LULUCF sector (kt CO</t>
    </r>
    <r>
      <rPr>
        <b/>
        <vertAlign val="subscript"/>
        <sz val="11"/>
        <rFont val="Arial"/>
        <family val="2"/>
        <charset val="204"/>
      </rPr>
      <t>2</t>
    </r>
    <r>
      <rPr>
        <b/>
        <sz val="11"/>
        <rFont val="Arial"/>
        <family val="2"/>
        <charset val="204"/>
      </rPr>
      <t xml:space="preserve"> equivalent)</t>
    </r>
  </si>
  <si>
    <t>Average annual change, in percent</t>
  </si>
  <si>
    <r>
      <t>GHG emissions, kt CO</t>
    </r>
    <r>
      <rPr>
        <b/>
        <vertAlign val="subscript"/>
        <sz val="9"/>
        <rFont val="Arial"/>
        <family val="2"/>
      </rPr>
      <t>2</t>
    </r>
    <r>
      <rPr>
        <b/>
        <sz val="9"/>
        <rFont val="Arial"/>
        <family val="2"/>
        <charset val="1"/>
      </rPr>
      <t xml:space="preserve"> equivalent</t>
    </r>
  </si>
  <si>
    <t>Base year</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</si>
  <si>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</si>
  <si>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</si>
  <si>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</si>
  <si>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</si>
  <si>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</si>
  <si>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</si>
  <si>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</si>
  <si>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</si>
  <si>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</si>
  <si>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</si>
  <si>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</si>
  <si>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</si>
  <si>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</si>
  <si>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</si>
  <si>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</si>
  <si>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</si>
  <si>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</si>
  <si>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</si>
  <si>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</si>
  <si>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</si>
  <si>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</si>
  <si>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</si>
  <si>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</si>
  <si>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</si>
  <si>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</si>
  <si>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</si>
  <si>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NO</t>
  </si>
  <si>
    <t>NO,NA</t>
  </si>
  <si>
    <t>NO,IE</t>
  </si>
  <si>
    <t>NA,NO</t>
  </si>
  <si>
    <t>Summary of GHG Emissions for Portugal</t>
  </si>
  <si>
    <t>Base year (Convention) = 1990</t>
  </si>
  <si>
    <t>Last Inventory Year (2015)</t>
  </si>
  <si>
    <t>From Base year to 2000</t>
  </si>
  <si>
    <t>From 2000 to Last Inventory Year (2015)</t>
  </si>
  <si>
    <t>From Base year to Last Inventory Year (2015)</t>
  </si>
  <si>
    <t>Change in GHG emissions/removals from 1990 to 2015</t>
  </si>
  <si>
    <t>1990 (without LULUCF)</t>
  </si>
  <si>
    <t>2015 (without LULUCF)</t>
  </si>
  <si>
    <t>1990 (with LULUCF)</t>
  </si>
  <si>
    <t>2015 (with LULUCF)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</si>
</sst>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0.00%;\-0.00%;&quot;-&quot;;@"/>
    <numFmt numFmtId="167" formatCode="0.00%;\-0.00%;&quot;–&quot;;@"/>
  </numFmts>
  <fonts count="21" x14ac:knownFonts="1">
    <font>
      <sz val="10"/>
      <name val="Arial"/>
      <family val="2"/>
      <charset val="1"/>
    </font>
    <font>
      <sz val="10"/>
      <color rgb="FF000000"/>
      <name val="Arial"/>
      <family val="2"/>
      <charset val="1"/>
    </font>
    <font>
      <b/>
      <sz val="9"/>
      <name val="Arial"/>
      <family val="2"/>
      <charset val="1"/>
    </font>
    <font>
      <b/>
      <sz val="10"/>
      <name val="Arial"/>
      <family val="2"/>
      <charset val="1"/>
    </font>
    <font>
      <sz val="9"/>
      <name val="Arial"/>
      <family val="2"/>
      <charset val="1"/>
    </font>
    <font>
      <b/>
      <sz val="16"/>
      <name val="Arial"/>
      <family val="2"/>
      <charset val="1"/>
    </font>
    <font>
      <b/>
      <sz val="12"/>
      <name val="Arial"/>
      <family val="2"/>
      <charset val="204"/>
    </font>
    <font>
      <sz val="9"/>
      <color rgb="FF808080"/>
      <name val="Arial"/>
      <family val="2"/>
      <charset val="1"/>
    </font>
    <font>
      <b/>
      <sz val="9"/>
      <color rgb="FF000000"/>
      <name val="Arial"/>
      <family val="2"/>
      <charset val="1"/>
    </font>
    <font>
      <b/>
      <vertAlign val="subscript"/>
      <sz val="9"/>
      <color rgb="FF000000"/>
      <name val="Arial"/>
      <family val="2"/>
      <charset val="1"/>
    </font>
    <font>
      <sz val="9"/>
      <color rgb="FF000000"/>
      <name val="Arial"/>
      <family val="2"/>
      <charset val="1"/>
    </font>
    <font>
      <vertAlign val="subscript"/>
      <sz val="9"/>
      <color rgb="FF000000"/>
      <name val="Arial"/>
      <family val="2"/>
      <charset val="1"/>
    </font>
    <font>
      <sz val="8"/>
      <name val="Arial"/>
      <family val="2"/>
      <charset val="1"/>
    </font>
    <font>
      <b/>
      <sz val="11"/>
      <name val="Arial"/>
      <family val="2"/>
      <charset val="1"/>
    </font>
    <font>
      <b/>
      <sz val="11"/>
      <name val="Arial"/>
      <family val="2"/>
      <charset val="204"/>
    </font>
    <font>
      <b/>
      <vertAlign val="subscript"/>
      <sz val="11"/>
      <name val="Arial"/>
      <family val="2"/>
      <charset val="204"/>
    </font>
    <font>
      <sz val="10"/>
      <name val="Arial"/>
      <family val="2"/>
      <charset val="1"/>
    </font>
    <font>
      <sz val="9"/>
      <name val="Arial"/>
      <family val="2"/>
    </font>
    <font>
      <sz val="10"/>
      <name val="Arial"/>
      <family val="2"/>
    </font>
    <font>
      <b/>
      <sz val="9"/>
      <name val="Arial"/>
      <family val="2"/>
    </font>
    <font>
      <b/>
      <vertAlign val="subscript"/>
      <sz val="9"/>
      <name val="Arial"/>
      <family val="2"/>
    </font>
  </fonts>
  <fills count="18">
    <fill>
      <patternFill patternType="none"/>
    </fill>
    <fill>
      <patternFill patternType="gray125"/>
    </fill>
    <fill>
      <patternFill patternType="solid">
        <fgColor rgb="FF00FFFF"/>
        <bgColor rgb="FF00FFFF"/>
      </patternFill>
    </fill>
    <fill>
      <patternFill patternType="solid">
        <fgColor rgb="FFC0C0C0"/>
        <bgColor rgb="FFBFBFBF"/>
      </patternFill>
    </fill>
    <fill>
      <patternFill patternType="solid">
        <fgColor rgb="FFCCFFCC"/>
        <bgColor rgb="FFFFFFFF"/>
      </patternFill>
    </fill>
    <fill>
      <patternFill patternType="solid">
        <fgColor rgb="FFFFFFFF"/>
        <bgColor rgb="FFCCFFCC"/>
      </patternFill>
    </fill>
    <fill>
      <patternFill patternType="solid">
        <fgColor rgb="FFA6A6A6"/>
        <bgColor rgb="FFA99BBD"/>
      </patternFill>
    </fill>
    <fill>
      <patternFill patternType="solid">
        <fgColor rgb="FF604A7B"/>
        <bgColor rgb="FF60497A"/>
      </patternFill>
    </fill>
    <fill>
      <patternFill patternType="solid">
        <fgColor rgb="FF953735"/>
        <bgColor rgb="FF963634"/>
      </patternFill>
    </fill>
    <fill>
      <patternFill patternType="solid">
        <fgColor rgb="FF1F497D"/>
        <bgColor rgb="FF003366"/>
      </patternFill>
    </fill>
    <fill>
      <patternFill patternType="solid">
        <fgColor rgb="FF93CDDD"/>
        <bgColor rgb="FF92CDDC"/>
      </patternFill>
    </fill>
    <fill>
      <patternFill patternType="solid">
        <fgColor rgb="FFBFBFBF"/>
        <bgColor rgb="FFC0C0C0"/>
      </patternFill>
    </fill>
    <fill>
      <patternFill patternType="solid">
        <fgColor rgb="FFE46C0A"/>
        <bgColor rgb="FFDC853E"/>
      </patternFill>
    </fill>
    <fill>
      <patternFill patternType="solid">
        <fgColor rgb="FF77933C"/>
        <bgColor rgb="FF8AA64F"/>
      </patternFill>
    </fill>
    <fill>
      <patternFill patternType="solid">
        <fgColor rgb="FF00B0F0"/>
        <bgColor rgb="FF4BACC6"/>
      </patternFill>
    </fill>
    <fill>
      <patternFill patternType="solid">
        <fgColor rgb="FF948A54"/>
        <bgColor rgb="FF878787"/>
      </patternFill>
    </fill>
    <fill>
      <patternFill patternType="solid">
        <fgColor rgb="FFFFC000"/>
        <bgColor rgb="FFFFFF00"/>
      </patternFill>
    </fill>
    <fill>
      <patternFill patternType="solid">
        <fgColor rgb="FFFF0000"/>
        <bgColor rgb="FF800000"/>
      </patternFill>
    </fill>
  </fills>
  <borders count="12">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0" fontId="1" fillId="0" borderId="0"/>
  </cellStyleXfs>
  <cellXfs count="117">
    <xf numFmtId="0" fontId="0" fillId="0" borderId="0" xfId="0"/>
    <xf numFmtId="0" fontId="0" fillId="0" borderId="0" xfId="0"/>
    <xf numFmtId="0" fontId="2" fillId="2" borderId="0" xfId="0" applyFont="1" applyFill="1" applyAlignment="1">
      <alignment wrapText="1"/>
    </xf>
    <xf numFmtId="0" fontId="4" fillId="0" borderId="0" xfId="1" applyFont="1" applyAlignment="1">
      <alignment horizontal="right"/>
    </xf>
    <xf numFmtId="0" fontId="0" fillId="0" borderId="0" xfId="0" applyFont="1" applyAlignment="1">
      <alignment horizontal="left"/>
    </xf>
    <xf numFmtId="0" fontId="3" fillId="2" borderId="0" xfId="1" applyFont="1" applyFill="1" applyAlignment="1">
      <alignment horizontal="left"/>
    </xf>
    <xf numFmtId="0" fontId="2" fillId="2" borderId="0" xfId="0" applyFont="1" applyFill="1" applyAlignment="1">
      <alignment horizontal="left" wrapText="1"/>
    </xf>
    <xf numFmtId="164" fontId="4" fillId="0" borderId="0" xfId="0" applyNumberFormat="1" applyFont="1" applyAlignment="1" applyProtection="1">
      <alignment horizontal="left" indent="1"/>
      <protection locked="0" hidden="1"/>
    </xf>
    <xf numFmtId="0" fontId="4" fillId="0" borderId="0" xfId="0" applyFont="1"/>
    <xf numFmtId="0" fontId="2" fillId="0" borderId="0" xfId="0" applyFont="1" applyBorder="1"/>
    <xf numFmtId="0" fontId="4" fillId="0" borderId="0" xfId="0" applyFont="1" applyBorder="1"/>
    <xf numFmtId="0" fontId="2" fillId="0" borderId="1" xfId="0" applyFont="1" applyBorder="1"/>
    <xf numFmtId="0" fontId="4" fillId="0" borderId="1" xfId="0" applyFont="1" applyBorder="1"/>
    <xf numFmtId="0" fontId="4" fillId="0" borderId="0" xfId="0" applyFont="1" applyBorder="1"/>
    <xf numFmtId="49" fontId="0" fillId="0" borderId="0" xfId="0" applyNumberFormat="1" applyFont="1"/>
    <xf numFmtId="0" fontId="8" fillId="0" borderId="0" xfId="0" applyFont="1" applyBorder="1" applyAlignment="1">
      <alignment horizontal="center" wrapText="1"/>
    </xf>
    <xf numFmtId="165" fontId="10" fillId="4" borderId="2" xfId="0" applyNumberFormat="1" applyFont="1" applyFill="1" applyBorder="1" applyAlignment="1">
      <alignment horizontal="center" vertical="top" wrapText="1"/>
    </xf>
    <xf numFmtId="165" fontId="10" fillId="0" borderId="0" xfId="0" applyNumberFormat="1" applyFont="1" applyBorder="1" applyAlignment="1">
      <alignment horizontal="center" vertical="top" wrapText="1"/>
    </xf>
    <xf numFmtId="164" fontId="10" fillId="0" borderId="0" xfId="0" applyNumberFormat="1" applyFont="1" applyBorder="1" applyAlignment="1">
      <alignment horizontal="left" wrapText="1"/>
    </xf>
    <xf numFmtId="164" fontId="4" fillId="0" borderId="0" xfId="0" applyNumberFormat="1" applyFont="1" applyAlignment="1">
      <alignment horizontal="left"/>
    </xf>
    <xf numFmtId="164" fontId="4" fillId="0" borderId="0" xfId="0" applyNumberFormat="1" applyFont="1"/>
    <xf numFmtId="0" fontId="0" fillId="0" borderId="0" xfId="0" applyAlignment="1">
      <alignment vertical="center"/>
    </xf>
    <xf numFmtId="0" fontId="12" fillId="0" borderId="0" xfId="0" applyFont="1" applyAlignment="1">
      <alignment horizontal="left" wrapText="1"/>
    </xf>
    <xf numFmtId="0" fontId="0" fillId="0" borderId="4" xfId="0" applyBorder="1"/>
    <xf numFmtId="0" fontId="0" fillId="0" borderId="1" xfId="0" applyBorder="1"/>
    <xf numFmtId="0" fontId="0" fillId="0" borderId="5" xfId="0" applyBorder="1"/>
    <xf numFmtId="0" fontId="2" fillId="0" borderId="8" xfId="0" applyFont="1" applyBorder="1"/>
    <xf numFmtId="0" fontId="4" fillId="0" borderId="8" xfId="0" applyFont="1" applyBorder="1"/>
    <xf numFmtId="0" fontId="12" fillId="0" borderId="0" xfId="0" applyFont="1" applyBorder="1" applyAlignment="1">
      <alignment horizontal="center"/>
    </xf>
    <xf numFmtId="0" fontId="12" fillId="0" borderId="4" xfId="0" applyFont="1" applyBorder="1" applyAlignment="1">
      <alignment horizontal="center"/>
    </xf>
    <xf numFmtId="0" fontId="12" fillId="0" borderId="1"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0" xfId="0" applyFont="1" applyBorder="1" applyAlignment="1">
      <alignment horizontal="center"/>
    </xf>
    <xf numFmtId="0" fontId="3" fillId="0" borderId="9" xfId="0" applyFont="1" applyBorder="1" applyAlignment="1">
      <alignment horizontal="center"/>
    </xf>
    <xf numFmtId="0" fontId="0" fillId="0" borderId="0" xfId="0"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0" fillId="0" borderId="5" xfId="0" applyBorder="1" applyAlignment="1">
      <alignment horizontal="center"/>
    </xf>
    <xf numFmtId="0" fontId="2" fillId="0" borderId="0" xfId="0" applyFont="1" applyBorder="1" applyAlignment="1">
      <alignment horizontal="center"/>
    </xf>
    <xf numFmtId="0" fontId="2" fillId="0" borderId="0" xfId="0" applyFont="1"/>
    <xf numFmtId="0" fontId="2" fillId="0" borderId="3" xfId="0" applyFont="1" applyBorder="1" applyAlignment="1">
      <alignment horizontal="center"/>
    </xf>
    <xf numFmtId="0" fontId="2" fillId="0" borderId="9" xfId="0" applyFont="1" applyBorder="1" applyAlignment="1">
      <alignment horizontal="center"/>
    </xf>
    <xf numFmtId="0" fontId="16" fillId="0" borderId="0" xfId="1" applyFont="1"/>
    <xf numFmtId="0" fontId="3" fillId="0" borderId="0" xfId="1" applyFont="1"/>
    <xf numFmtId="2" fontId="4" fillId="0" borderId="0" xfId="1" applyNumberFormat="1" applyFont="1"/>
    <xf numFmtId="164" fontId="4" fillId="0" borderId="0" xfId="1" applyNumberFormat="1" applyFont="1"/>
    <xf numFmtId="0" fontId="4" fillId="0" borderId="0" xfId="1" applyFont="1" applyAlignment="1">
      <alignment horizontal="left" indent="3"/>
    </xf>
    <xf numFmtId="0" fontId="4" fillId="0" borderId="0" xfId="1" applyFont="1" applyAlignment="1">
      <alignment horizontal="left" indent="1"/>
    </xf>
    <xf numFmtId="10" fontId="10" fillId="0" borderId="0" xfId="0" applyNumberFormat="1" applyFont="1" applyBorder="1" applyAlignment="1">
      <alignment horizontal="center" vertical="top" wrapText="1"/>
    </xf>
    <xf numFmtId="165" fontId="4" fillId="0" borderId="0" xfId="1" applyNumberFormat="1" applyFont="1" applyAlignment="1">
      <alignment horizontal="right"/>
    </xf>
    <xf numFmtId="164" fontId="10" fillId="0" borderId="1" xfId="0" applyNumberFormat="1" applyFont="1" applyBorder="1" applyAlignment="1">
      <alignment horizontal="left" wrapText="1"/>
    </xf>
    <xf numFmtId="166" fontId="10" fillId="0" borderId="1" xfId="0" applyNumberFormat="1" applyFont="1" applyFill="1" applyBorder="1" applyAlignment="1">
      <alignment horizontal="center" vertical="top" wrapText="1"/>
    </xf>
    <xf numFmtId="0" fontId="8" fillId="5" borderId="7" xfId="0" applyFont="1" applyFill="1" applyBorder="1" applyAlignment="1">
      <alignment horizontal="center" wrapText="1"/>
    </xf>
    <xf numFmtId="167" fontId="10" fillId="4" borderId="2" xfId="0" applyNumberFormat="1" applyFont="1" applyFill="1" applyBorder="1" applyAlignment="1">
      <alignment horizontal="center" vertical="top" wrapText="1"/>
    </xf>
    <xf numFmtId="1" fontId="8" fillId="0" borderId="7" xfId="0" applyNumberFormat="1" applyFont="1" applyBorder="1" applyAlignment="1">
      <alignment horizontal="center" wrapText="1"/>
    </xf>
    <xf numFmtId="0" fontId="4" fillId="0" borderId="4" xfId="0" applyFont="1" applyBorder="1"/>
    <xf numFmtId="0" fontId="4" fillId="0" borderId="5" xfId="0" applyFont="1" applyBorder="1"/>
    <xf numFmtId="0" fontId="2" fillId="2" borderId="0" xfId="1" applyFont="1" applyFill="1" applyAlignment="1">
      <alignment horizontal="right"/>
    </xf>
    <xf numFmtId="0" fontId="4" fillId="0" borderId="0" xfId="0" applyFont="1" applyAlignment="1">
      <alignment horizontal="left" indent="1"/>
    </xf>
    <xf numFmtId="167" fontId="4" fillId="0" borderId="0" xfId="0" applyNumberFormat="1" applyFont="1" applyAlignment="1">
      <alignment horizontal="right"/>
    </xf>
    <xf numFmtId="0" fontId="4" fillId="0" borderId="0" xfId="0" applyFont="1" applyFill="1" applyAlignment="1">
      <alignment wrapText="1"/>
    </xf>
    <xf numFmtId="0" fontId="4" fillId="0" borderId="0" xfId="1" applyFont="1" applyFill="1" applyAlignment="1">
      <alignment horizontal="right"/>
    </xf>
    <xf numFmtId="0" fontId="2" fillId="2" borderId="0" xfId="1" applyFont="1" applyFill="1" applyAlignment="1">
      <alignment horizontal="left"/>
    </xf>
    <xf numFmtId="0" fontId="19" fillId="0" borderId="0" xfId="1" applyFont="1"/>
    <xf numFmtId="0" fontId="19" fillId="0" borderId="0" xfId="0" applyFont="1" applyAlignment="1">
      <alignment horizontal="left"/>
    </xf>
    <xf numFmtId="0" fontId="17" fillId="0" borderId="0" xfId="1" applyFont="1" applyFill="1" applyAlignment="1">
      <alignment horizontal="left"/>
    </xf>
    <xf numFmtId="0" fontId="17" fillId="0" borderId="0" xfId="1" applyFont="1" applyFill="1" applyAlignment="1">
      <alignment horizontal="right"/>
    </xf>
    <xf numFmtId="0" fontId="17" fillId="0" borderId="0" xfId="0" applyFont="1" applyFill="1" applyAlignment="1">
      <alignment horizontal="left" wrapText="1"/>
    </xf>
    <xf numFmtId="0" fontId="18" fillId="0" borderId="0" xfId="1" applyFont="1" applyFill="1" applyAlignment="1">
      <alignment horizontal="left"/>
    </xf>
    <xf numFmtId="164" fontId="19" fillId="0" borderId="0" xfId="0" applyNumberFormat="1" applyFont="1" applyProtection="1">
      <protection locked="0" hidden="1"/>
    </xf>
    <xf numFmtId="164" fontId="19" fillId="0" borderId="0" xfId="0" applyNumberFormat="1" applyFont="1" applyAlignment="1" applyProtection="1">
      <alignment horizontal="left"/>
      <protection locked="0" hidden="1"/>
    </xf>
    <xf numFmtId="0" fontId="2" fillId="2" borderId="0" xfId="1" applyFont="1" applyFill="1" applyAlignment="1">
      <alignment horizontal="right" wrapText="1"/>
    </xf>
    <xf numFmtId="0" fontId="4" fillId="0" borderId="0" xfId="0" applyFont="1" applyAlignment="1">
      <alignment horizontal="right"/>
    </xf>
    <xf numFmtId="165" fontId="4" fillId="0" borderId="0" xfId="0" applyNumberFormat="1" applyFont="1" applyAlignment="1">
      <alignment horizontal="right"/>
    </xf>
    <xf numFmtId="0" fontId="4" fillId="0" borderId="0" xfId="0" applyFont="1" applyFill="1" applyAlignment="1">
      <alignment horizontal="right"/>
    </xf>
    <xf numFmtId="0" fontId="4" fillId="6" borderId="0" xfId="1" applyFont="1" applyFill="1"/>
    <xf numFmtId="0" fontId="4" fillId="0" borderId="0" xfId="1" applyFont="1"/>
    <xf numFmtId="0" fontId="4" fillId="7" borderId="0" xfId="1" applyFont="1" applyFill="1"/>
    <xf numFmtId="0" fontId="4" fillId="8" borderId="0" xfId="1" applyFont="1" applyFill="1"/>
    <xf numFmtId="0" fontId="4" fillId="9" borderId="0" xfId="1" applyFont="1" applyFill="1"/>
    <xf numFmtId="0" fontId="4" fillId="10" borderId="0" xfId="1" applyFont="1" applyFill="1"/>
    <xf numFmtId="0" fontId="4" fillId="11" borderId="0" xfId="1" applyFont="1" applyFill="1"/>
    <xf numFmtId="0" fontId="4" fillId="12" borderId="0" xfId="1" applyFont="1" applyFill="1"/>
    <xf numFmtId="0" fontId="4" fillId="13" borderId="0" xfId="1" applyFont="1" applyFill="1"/>
    <xf numFmtId="0" fontId="4" fillId="14" borderId="0" xfId="1" applyFont="1" applyFill="1"/>
    <xf numFmtId="0" fontId="4" fillId="15" borderId="0" xfId="1" applyFont="1" applyFill="1"/>
    <xf numFmtId="0" fontId="4" fillId="16" borderId="0" xfId="1" applyFont="1" applyFill="1"/>
    <xf numFmtId="0" fontId="4" fillId="17" borderId="0" xfId="1" applyFont="1" applyFill="1"/>
    <xf numFmtId="0" fontId="7" fillId="3" borderId="2" xfId="0" applyFont="1" applyFill="1" applyBorder="1" applyAlignment="1">
      <alignment horizontal="center" wrapText="1"/>
    </xf>
    <xf numFmtId="0" fontId="8" fillId="3" borderId="2" xfId="0" applyFont="1" applyFill="1" applyBorder="1" applyAlignment="1">
      <alignment horizontal="center" wrapText="1"/>
    </xf>
    <xf numFmtId="1" fontId="7" fillId="0" borderId="2" xfId="0" applyNumberFormat="1" applyFont="1" applyBorder="1" applyAlignment="1">
      <alignment horizontal="center" wrapText="1"/>
    </xf>
    <xf numFmtId="164" fontId="10" fillId="0" borderId="2" xfId="0" applyNumberFormat="1" applyFont="1" applyBorder="1" applyAlignment="1">
      <alignment horizontal="left" wrapText="1"/>
    </xf>
    <xf numFmtId="164" fontId="7" fillId="3" borderId="2" xfId="0" applyNumberFormat="1" applyFont="1" applyFill="1" applyBorder="1" applyAlignment="1">
      <alignment horizontal="center" wrapText="1"/>
    </xf>
    <xf numFmtId="164" fontId="8" fillId="3" borderId="2" xfId="0" applyNumberFormat="1" applyFont="1" applyFill="1" applyBorder="1" applyAlignment="1">
      <alignment horizontal="center" wrapText="1"/>
    </xf>
    <xf numFmtId="1" fontId="7" fillId="5" borderId="2" xfId="0" applyNumberFormat="1" applyFont="1" applyFill="1" applyBorder="1" applyAlignment="1">
      <alignment horizontal="left" wrapText="1"/>
    </xf>
    <xf numFmtId="164" fontId="10" fillId="0" borderId="2" xfId="0" applyNumberFormat="1" applyFont="1" applyBorder="1" applyAlignment="1">
      <alignment wrapText="1"/>
    </xf>
    <xf numFmtId="0" fontId="12" fillId="0" borderId="0" xfId="0" applyFont="1" applyBorder="1" applyAlignment="1">
      <alignment horizontal="left" vertical="top" wrapText="1"/>
    </xf>
    <xf numFmtId="0" fontId="13" fillId="0" borderId="6"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4" fillId="0" borderId="0" xfId="0" applyFont="1" applyBorder="1" applyAlignment="1"/>
    <xf numFmtId="0" fontId="14" fillId="0" borderId="7" xfId="0" applyFont="1" applyBorder="1" applyAlignment="1">
      <alignment horizontal="center"/>
    </xf>
    <xf numFmtId="0" fontId="12" fillId="0" borderId="0" xfId="0" applyFont="1" applyBorder="1" applyAlignment="1">
      <alignment horizontal="center"/>
    </xf>
    <xf numFmtId="0" fontId="0" fillId="0" borderId="3"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4" fillId="0" borderId="8" xfId="0" applyFont="1" applyBorder="1" applyAlignment="1"/>
    <xf numFmtId="0" fontId="13" fillId="0" borderId="6" xfId="0" applyFont="1" applyBorder="1" applyAlignment="1">
      <alignment horizontal="center" vertical="top"/>
    </xf>
    <xf numFmtId="0" fontId="2" fillId="0" borderId="7" xfId="0" applyFont="1" applyBorder="1" applyAlignment="1">
      <alignment horizontal="center"/>
    </xf>
    <xf numFmtId="0" fontId="5" fillId="0" borderId="0" xfId="0" applyFont="1" applyBorder="1" applyAlignment="1">
      <alignment horizontal="center"/>
    </xf>
    <xf numFmtId="0" fontId="6" fillId="0" borderId="0" xfId="0" applyFont="1" applyBorder="1" applyAlignment="1">
      <alignment horizontal="center"/>
    </xf>
    <xf numFmtId="0" fontId="14" fillId="0" borderId="6" xfId="0" applyFont="1" applyBorder="1" applyAlignment="1">
      <alignment horizontal="center"/>
    </xf>
    <xf numFmtId="0" fontId="3" fillId="0" borderId="3" xfId="0" applyFont="1" applyBorder="1" applyAlignment="1">
      <alignment horizontal="center"/>
    </xf>
    <xf numFmtId="0" fontId="3" fillId="0" borderId="9" xfId="0" applyFont="1" applyBorder="1" applyAlignment="1">
      <alignment horizontal="center"/>
    </xf>
    <xf numFmtId="0" fontId="3" fillId="0" borderId="6" xfId="0" applyFont="1" applyBorder="1" applyAlignment="1">
      <alignment horizontal="center"/>
    </xf>
  </cellXfs>
  <cellStyles count="2">
    <cellStyle name="Explanatory Text" xfId="1" builtinId="53" customBuiltin="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8AA64F"/>
      <rgbColor rgb="FF000080"/>
      <rgbColor rgb="FF77933C"/>
      <rgbColor rgb="FFBE4B48"/>
      <rgbColor rgb="FF4299B0"/>
      <rgbColor rgb="FFC0C0C0"/>
      <rgbColor rgb="FF808080"/>
      <rgbColor rgb="FF9999FF"/>
      <rgbColor rgb="FF953735"/>
      <rgbColor rgb="FFA6A6A6"/>
      <rgbColor rgb="FF92CDDC"/>
      <rgbColor rgb="FF8064A2"/>
      <rgbColor rgb="FFDC853E"/>
      <rgbColor rgb="FF4672A8"/>
      <rgbColor rgb="FFBFBFBF"/>
      <rgbColor rgb="FF000080"/>
      <rgbColor rgb="FFFF00FF"/>
      <rgbColor rgb="FFFFFF00"/>
      <rgbColor rgb="FF00FFFF"/>
      <rgbColor rgb="FFC0504D"/>
      <rgbColor rgb="FF800000"/>
      <rgbColor rgb="FF4F81BD"/>
      <rgbColor rgb="FF0000FF"/>
      <rgbColor rgb="FF00B0F0"/>
      <rgbColor rgb="FF93A9CE"/>
      <rgbColor rgb="FFCCFFCC"/>
      <rgbColor rgb="FF9BBB59"/>
      <rgbColor rgb="FF93CDDD"/>
      <rgbColor rgb="FFD09493"/>
      <rgbColor rgb="FFA99BBD"/>
      <rgbColor rgb="FFB8CD97"/>
      <rgbColor rgb="FF4A7EBB"/>
      <rgbColor rgb="FF4BACC6"/>
      <rgbColor rgb="FF98B855"/>
      <rgbColor rgb="FFFFC000"/>
      <rgbColor rgb="FF948A54"/>
      <rgbColor rgb="FFE46C0A"/>
      <rgbColor rgb="FF725990"/>
      <rgbColor rgb="FF878787"/>
      <rgbColor rgb="FF003366"/>
      <rgbColor rgb="FF339966"/>
      <rgbColor rgb="FF003300"/>
      <rgbColor rgb="FF604A7B"/>
      <rgbColor rgb="FFAB4744"/>
      <rgbColor rgb="FF963634"/>
      <rgbColor rgb="FF1F497D"/>
      <rgbColor rgb="FF60497A"/>
      <rgbColor rgb="00003366"/>
      <rgbColor rgb="00339966"/>
      <rgbColor rgb="00003300"/>
      <rgbColor rgb="00333300"/>
      <rgbColor rgb="00993300"/>
      <rgbColor rgb="00993366"/>
      <rgbColor rgb="00333399"/>
      <rgbColor rgb="00333333"/>
    </indexedColors>
    <mruColors>
      <color rgb="FF9999FF"/>
      <color rgb="FF339966"/>
      <color rgb="FF0000FF"/>
      <color rgb="FF0066FF"/>
      <color rgb="FF3399FF"/>
      <color rgb="FF660066"/>
      <color rgb="FFFF00FF"/>
      <color rgb="FF006600"/>
      <color rgb="FF000099"/>
      <color rgb="FF8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rot="0"/>
          <a:lstStyle/>
          <a:p>
            <a:pPr>
              <a:defRPr sz="1000" b="1" strike="noStrike" spc="-1">
                <a:solidFill>
                  <a:srgbClr val="000000"/>
                </a:solidFill>
                <a:uFill>
                  <a:solidFill>
                    <a:srgbClr val="FFFFFF"/>
                  </a:solidFill>
                </a:uFill>
                <a:latin typeface="Arial"/>
                <a:ea typeface="Arial"/>
              </a:defRPr>
            </a:pPr>
            <a:r>
              <a:rPr lang="en-US" sz="1000" b="1" strike="noStrike" spc="-1">
                <a:solidFill>
                  <a:srgbClr val="000000"/>
                </a:solidFill>
                <a:uFill>
                  <a:solidFill>
                    <a:srgbClr val="FFFFFF"/>
                  </a:solidFill>
                </a:uFill>
                <a:latin typeface="Arial"/>
                <a:ea typeface="Arial"/>
              </a:rPr>
              <a:t>GHG emissions (without LULUCF)</a:t>
            </a:r>
          </a:p>
        </c:rich>
      </c:tx>
      <c:layout>
        <c:manualLayout>
          <c:xMode val="edge"/>
          <c:yMode val="edge"/>
          <c:x val="0.38470313548809093"/>
          <c:y val="3.4434148412718232E-2"/>
        </c:manualLayout>
      </c:layout>
      <c:overlay val="0"/>
    </c:title>
    <c:autoTitleDeleted val="0"/>
    <c:plotArea>
      <c:layout>
        <c:manualLayout>
          <c:layoutTarget val="inner"/>
          <c:xMode val="edge"/>
          <c:yMode val="edge"/>
          <c:x val="0.10097371565113501"/>
          <c:y val="0.12505532382546145"/>
          <c:w val="0.8138991850472449"/>
          <c:h val="0.66305134417330636"/>
        </c:manualLayout>
      </c:layout>
      <c:lineChart>
        <c:grouping val="standard"/>
        <c:varyColors val="1"/>
        <c:ser>
          <c:idx val="0"/>
          <c:order val="0"/>
          <c:tx>
            <c:strRef>
              <c:f>Data_by_gas!$A$3</c:f>
              <c:strCache>
                <c:ptCount val="1"/>
                <c:pt idx="0">
                  <c:v>CO2</c:v>
                </c:pt>
              </c:strCache>
            </c:strRef>
          </c:tx>
          <c:spPr>
            <a:ln w="25400">
              <a:solidFill>
                <a:srgbClr val="FF00FF"/>
              </a:solidFill>
              <a:round/>
            </a:ln>
          </c:spPr>
          <c:marker>
            <c:symbol val="square"/>
            <c:size val="7"/>
            <c:spPr>
              <a:solidFill>
                <a:srgbClr val="FF00FF"/>
              </a:solidFill>
              <a:ln>
                <a:solidFill>
                  <a:srgbClr val="660066"/>
                </a:solidFill>
              </a:ln>
            </c:spPr>
          </c:marker>
          <c:dLbls>
            <c:numFmt formatCode="#,##0.0" sourceLinked="0"/>
            <c:spPr>
              <a:noFill/>
              <a:ln>
                <a:noFill/>
              </a:ln>
              <a:effectLst/>
            </c:spPr>
            <c:dLblPos val="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[0]!LBL_GAS_YEARS</c:f>
              <c:strCache>
                <c:ptCount val="26"/>
                <c:pt idx="0">
                  <c:v>Base year</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strCache>
            </c:strRef>
          </c:cat>
          <c:val>
            <c:numRef>
              <c:f>[0]!GHG_WO_LULUCF_CO2</c:f>
              <c:numCache>
                <c:formatCode>#,##0.0</c:formatCode>
                <c:ptCount val="26"/>
                <c:pt idx="0">
                  <c:v>45371.317194592179</c:v>
                </c:pt>
                <c:pt idx="1">
                  <c:v>46992.23083189936</c:v>
                </c:pt>
                <c:pt idx="2">
                  <c:v>51226.387129608076</c:v>
                </c:pt>
                <c:pt idx="3">
                  <c:v>49828.98176216623</c:v>
                </c:pt>
                <c:pt idx="4">
                  <c:v>50569.68705910576</c:v>
                </c:pt>
                <c:pt idx="5">
                  <c:v>54532.674344423547</c:v>
                </c:pt>
                <c:pt idx="6">
                  <c:v>51827.032349155677</c:v>
                </c:pt>
                <c:pt idx="7">
                  <c:v>54823.542659738858</c:v>
                </c:pt>
                <c:pt idx="8">
                  <c:v>59297.219441481757</c:v>
                </c:pt>
                <c:pt idx="9">
                  <c:v>66910.851061015026</c:v>
                </c:pt>
                <c:pt idx="10">
                  <c:v>65682.915061756707</c:v>
                </c:pt>
                <c:pt idx="11">
                  <c:v>65362.1668377323</c:v>
                </c:pt>
                <c:pt idx="12">
                  <c:v>69199.112922263186</c:v>
                </c:pt>
                <c:pt idx="13">
                  <c:v>64076.090348457154</c:v>
                </c:pt>
                <c:pt idx="14">
                  <c:v>66859.686267240788</c:v>
                </c:pt>
                <c:pt idx="15">
                  <c:v>69141.969742759029</c:v>
                </c:pt>
                <c:pt idx="16">
                  <c:v>64428.86212865539</c:v>
                </c:pt>
                <c:pt idx="17">
                  <c:v>61937.07104827404</c:v>
                </c:pt>
                <c:pt idx="18">
                  <c:v>59633.776208771233</c:v>
                </c:pt>
                <c:pt idx="19">
                  <c:v>56800.515034630909</c:v>
                </c:pt>
                <c:pt idx="20">
                  <c:v>52615.651734424238</c:v>
                </c:pt>
                <c:pt idx="21">
                  <c:v>51470.967888499326</c:v>
                </c:pt>
                <c:pt idx="22">
                  <c:v>49658.405464030278</c:v>
                </c:pt>
                <c:pt idx="23">
                  <c:v>47866.484776833298</c:v>
                </c:pt>
                <c:pt idx="24">
                  <c:v>47740.649551366798</c:v>
                </c:pt>
                <c:pt idx="25">
                  <c:v>52017.494745110009</c:v>
                </c:pt>
              </c:numCache>
            </c:numRef>
          </c:val>
          <c:smooth val="0"/>
          <c:extLst>
            <c:ext xmlns:c16="http://schemas.microsoft.com/office/drawing/2014/chart" uri="{C3380CC4-5D6E-409C-BE32-E72D297353CC}">
              <c16:uniqueId val="{00000000-2A55-4635-BFBD-52F7ECD65388}"/>
            </c:ext>
          </c:extLst>
        </c:ser>
        <c:ser>
          <c:idx val="1"/>
          <c:order val="1"/>
          <c:tx>
            <c:strRef>
              <c:f>Data_by_gas!$A$12</c:f>
              <c:strCache>
                <c:ptCount val="1"/>
                <c:pt idx="0">
                  <c:v>Non-CO2</c:v>
                </c:pt>
              </c:strCache>
            </c:strRef>
          </c:tx>
          <c:spPr>
            <a:ln w="25400">
              <a:solidFill>
                <a:srgbClr val="0000FF"/>
              </a:solidFill>
              <a:round/>
            </a:ln>
          </c:spPr>
          <c:marker>
            <c:symbol val="triangle"/>
            <c:size val="7"/>
            <c:spPr>
              <a:solidFill>
                <a:srgbClr val="0000FF"/>
              </a:solidFill>
              <a:ln>
                <a:solidFill>
                  <a:srgbClr val="3399FF"/>
                </a:solidFill>
              </a:ln>
            </c:spPr>
          </c:marker>
          <c:dLbls>
            <c:numFmt formatCode="#,##0.0" sourceLinked="0"/>
            <c:spPr>
              <a:noFill/>
              <a:ln>
                <a:noFill/>
              </a:ln>
              <a:effectLst/>
            </c:spPr>
            <c:dLblPos val="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[0]!LBL_GAS_YEARS</c:f>
              <c:strCache>
                <c:ptCount val="26"/>
                <c:pt idx="0">
                  <c:v>Base year</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strCache>
            </c:strRef>
          </c:cat>
          <c:val>
            <c:numRef>
              <c:f>[0]!GHG_WO_LULUCF_NONCO2</c:f>
              <c:numCache>
                <c:formatCode>#,##0.0</c:formatCode>
                <c:ptCount val="26"/>
                <c:pt idx="0">
                  <c:v>14031.82286861285</c:v>
                </c:pt>
                <c:pt idx="1">
                  <c:v>14197.738878363059</c:v>
                </c:pt>
                <c:pt idx="2">
                  <c:v>14325.516356752816</c:v>
                </c:pt>
                <c:pt idx="3">
                  <c:v>14434.135628879243</c:v>
                </c:pt>
                <c:pt idx="4">
                  <c:v>14733.988955243343</c:v>
                </c:pt>
                <c:pt idx="5">
                  <c:v>15303.0633492176</c:v>
                </c:pt>
                <c:pt idx="6">
                  <c:v>15632.004070763152</c:v>
                </c:pt>
                <c:pt idx="7">
                  <c:v>15891.892936999438</c:v>
                </c:pt>
                <c:pt idx="8">
                  <c:v>16210.945803403476</c:v>
                </c:pt>
                <c:pt idx="9">
                  <c:v>16505.644130336841</c:v>
                </c:pt>
                <c:pt idx="10">
                  <c:v>16607.935170467143</c:v>
                </c:pt>
                <c:pt idx="11">
                  <c:v>16561.423774756378</c:v>
                </c:pt>
                <c:pt idx="12">
                  <c:v>16909.442725461566</c:v>
                </c:pt>
                <c:pt idx="13">
                  <c:v>16910.235355155452</c:v>
                </c:pt>
                <c:pt idx="14">
                  <c:v>17340.525566329277</c:v>
                </c:pt>
                <c:pt idx="15">
                  <c:v>16992.51144255351</c:v>
                </c:pt>
                <c:pt idx="16">
                  <c:v>16974.349083666679</c:v>
                </c:pt>
                <c:pt idx="17">
                  <c:v>17196.254088908092</c:v>
                </c:pt>
                <c:pt idx="18">
                  <c:v>16869.580294077179</c:v>
                </c:pt>
                <c:pt idx="19">
                  <c:v>16546.023020654873</c:v>
                </c:pt>
                <c:pt idx="20">
                  <c:v>16676.072495111755</c:v>
                </c:pt>
                <c:pt idx="21">
                  <c:v>16673.769519010577</c:v>
                </c:pt>
                <c:pt idx="22">
                  <c:v>16579.835385122147</c:v>
                </c:pt>
                <c:pt idx="23">
                  <c:v>16458.86944510568</c:v>
                </c:pt>
                <c:pt idx="24">
                  <c:v>16454.958467331693</c:v>
                </c:pt>
                <c:pt idx="25">
                  <c:v>16723.325586378454</c:v>
                </c:pt>
              </c:numCache>
            </c:numRef>
          </c:val>
          <c:smooth val="0"/>
          <c:extLst>
            <c:ext xmlns:c16="http://schemas.microsoft.com/office/drawing/2014/chart" uri="{C3380CC4-5D6E-409C-BE32-E72D297353CC}">
              <c16:uniqueId val="{00000001-2A55-4635-BFBD-52F7ECD65388}"/>
            </c:ext>
          </c:extLst>
        </c:ser>
        <c:ser>
          <c:idx val="2"/>
          <c:order val="2"/>
          <c:tx>
            <c:strRef>
              <c:f>Data_by_gas!$A$13</c:f>
              <c:strCache>
                <c:ptCount val="1"/>
                <c:pt idx="0">
                  <c:v>Total GHG</c:v>
                </c:pt>
              </c:strCache>
            </c:strRef>
          </c:tx>
          <c:spPr>
            <a:ln w="25400">
              <a:solidFill>
                <a:srgbClr val="339966"/>
              </a:solidFill>
              <a:round/>
            </a:ln>
          </c:spPr>
          <c:marker>
            <c:symbol val="x"/>
            <c:size val="7"/>
            <c:spPr>
              <a:noFill/>
              <a:ln w="15875">
                <a:solidFill>
                  <a:srgbClr val="339966"/>
                </a:solidFill>
              </a:ln>
            </c:spPr>
          </c:marker>
          <c:dLbls>
            <c:numFmt formatCode="#,##0.0" sourceLinked="0"/>
            <c:spPr>
              <a:noFill/>
              <a:ln>
                <a:noFill/>
              </a:ln>
              <a:effectLst/>
            </c:spPr>
            <c:dLblPos val="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[0]!LBL_GAS_YEARS</c:f>
              <c:strCache>
                <c:ptCount val="26"/>
                <c:pt idx="0">
                  <c:v>Base year</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strCache>
            </c:strRef>
          </c:cat>
          <c:val>
            <c:numRef>
              <c:f>[0]!GHG_WO_LULUCF_TOTALGHG</c:f>
              <c:numCache>
                <c:formatCode>#,##0.0</c:formatCode>
                <c:ptCount val="26"/>
                <c:pt idx="0">
                  <c:v>59403.140063205028</c:v>
                </c:pt>
                <c:pt idx="1">
                  <c:v>61189.969710262427</c:v>
                </c:pt>
                <c:pt idx="2">
                  <c:v>65551.903486360898</c:v>
                </c:pt>
                <c:pt idx="3">
                  <c:v>64263.117391045482</c:v>
                </c:pt>
                <c:pt idx="4">
                  <c:v>65303.676014349105</c:v>
                </c:pt>
                <c:pt idx="5">
                  <c:v>69835.737693641146</c:v>
                </c:pt>
                <c:pt idx="6">
                  <c:v>67459.036419918833</c:v>
                </c:pt>
                <c:pt idx="7">
                  <c:v>70715.435596738302</c:v>
                </c:pt>
                <c:pt idx="8">
                  <c:v>75508.16524488524</c:v>
                </c:pt>
                <c:pt idx="9">
                  <c:v>83416.495191351874</c:v>
                </c:pt>
                <c:pt idx="10">
                  <c:v>82290.850232223864</c:v>
                </c:pt>
                <c:pt idx="11">
                  <c:v>81923.590612488668</c:v>
                </c:pt>
                <c:pt idx="12">
                  <c:v>86108.555647724745</c:v>
                </c:pt>
                <c:pt idx="13">
                  <c:v>80986.325703612616</c:v>
                </c:pt>
                <c:pt idx="14">
                  <c:v>84200.211833570065</c:v>
                </c:pt>
                <c:pt idx="15">
                  <c:v>86134.481185312528</c:v>
                </c:pt>
                <c:pt idx="16">
                  <c:v>81403.211212322072</c:v>
                </c:pt>
                <c:pt idx="17">
                  <c:v>79133.325137182139</c:v>
                </c:pt>
                <c:pt idx="18">
                  <c:v>76503.356502848415</c:v>
                </c:pt>
                <c:pt idx="19">
                  <c:v>73346.538055285797</c:v>
                </c:pt>
                <c:pt idx="20">
                  <c:v>69291.724229536005</c:v>
                </c:pt>
                <c:pt idx="21">
                  <c:v>68144.737407509907</c:v>
                </c:pt>
                <c:pt idx="22">
                  <c:v>66238.240849152426</c:v>
                </c:pt>
                <c:pt idx="23">
                  <c:v>64325.354221938978</c:v>
                </c:pt>
                <c:pt idx="24">
                  <c:v>64195.608018698498</c:v>
                </c:pt>
                <c:pt idx="25">
                  <c:v>68740.820331488445</c:v>
                </c:pt>
              </c:numCache>
            </c:numRef>
          </c:val>
          <c:smooth val="0"/>
          <c:extLst>
            <c:ext xmlns:c16="http://schemas.microsoft.com/office/drawing/2014/chart" uri="{C3380CC4-5D6E-409C-BE32-E72D297353CC}">
              <c16:uniqueId val="{00000002-2A55-4635-BFBD-52F7ECD65388}"/>
            </c:ext>
          </c:extLst>
        </c:ser>
        <c:dLbls>
          <c:showLegendKey val="0"/>
          <c:showVal val="0"/>
          <c:showCatName val="0"/>
          <c:showSerName val="0"/>
          <c:showPercent val="0"/>
          <c:showBubbleSize val="0"/>
        </c:dLbls>
        <c:hiLowLines>
          <c:spPr>
            <a:ln>
              <a:noFill/>
            </a:ln>
          </c:spPr>
        </c:hiLowLines>
        <c:marker val="1"/>
        <c:smooth val="0"/>
        <c:axId val="80529283"/>
        <c:axId val="34931986"/>
      </c:lineChart>
      <c:catAx>
        <c:axId val="80529283"/>
        <c:scaling>
          <c:orientation val="minMax"/>
        </c:scaling>
        <c:delete val="0"/>
        <c:axPos val="b"/>
        <c:numFmt formatCode="General" sourceLinked="1"/>
        <c:majorTickMark val="out"/>
        <c:minorTickMark val="none"/>
        <c:tickLblPos val="low"/>
        <c:spPr>
          <a:ln w="3240">
            <a:solidFill>
              <a:srgbClr val="000000"/>
            </a:solidFill>
            <a:round/>
          </a:ln>
        </c:spPr>
        <c:txPr>
          <a:bodyPr/>
          <a:lstStyle/>
          <a:p>
            <a:pPr>
              <a:defRPr sz="900" b="0" strike="noStrike" spc="-1">
                <a:solidFill>
                  <a:srgbClr val="000000"/>
                </a:solidFill>
                <a:uFill>
                  <a:solidFill>
                    <a:srgbClr val="FFFFFF"/>
                  </a:solidFill>
                </a:uFill>
                <a:latin typeface="Arial"/>
                <a:ea typeface="Arial"/>
              </a:defRPr>
            </a:pPr>
            <a:endParaRPr lang="en-US"/>
          </a:p>
        </c:txPr>
        <c:crossAx val="34931986"/>
        <c:crosses val="autoZero"/>
        <c:auto val="1"/>
        <c:lblAlgn val="ctr"/>
        <c:lblOffset val="100"/>
        <c:noMultiLvlLbl val="1"/>
      </c:catAx>
      <c:valAx>
        <c:axId val="34931986"/>
        <c:scaling>
          <c:orientation val="minMax"/>
        </c:scaling>
        <c:delete val="0"/>
        <c:axPos val="l"/>
        <c:majorGridlines>
          <c:spPr>
            <a:ln w="3240">
              <a:solidFill>
                <a:srgbClr val="000000"/>
              </a:solidFill>
              <a:round/>
            </a:ln>
          </c:spPr>
        </c:majorGridlines>
        <c:title>
          <c:tx>
            <c:rich>
              <a:bodyPr rot="-5400000"/>
              <a:lstStyle/>
              <a:p>
                <a:pPr>
                  <a:defRPr sz="900" b="0" strike="noStrike" spc="-1">
                    <a:solidFill>
                      <a:srgbClr val="000000"/>
                    </a:solidFill>
                    <a:uFill>
                      <a:solidFill>
                        <a:srgbClr val="FFFFFF"/>
                      </a:solidFill>
                    </a:uFill>
                    <a:latin typeface="Arial"/>
                    <a:ea typeface="Arial"/>
                  </a:defRPr>
                </a:pPr>
                <a:r>
                  <a:rPr lang="en-US" sz="900" b="0" strike="noStrike" spc="-1">
                    <a:solidFill>
                      <a:srgbClr val="000000"/>
                    </a:solidFill>
                    <a:uFill>
                      <a:solidFill>
                        <a:srgbClr val="FFFFFF"/>
                      </a:solidFill>
                    </a:uFill>
                    <a:latin typeface="Arial"/>
                    <a:ea typeface="Arial"/>
                  </a:rPr>
                  <a:t>kt CO</a:t>
                </a:r>
                <a:r>
                  <a:rPr lang="en-US" sz="900" b="0" strike="noStrike" spc="-1" baseline="-25000">
                    <a:solidFill>
                      <a:srgbClr val="000000"/>
                    </a:solidFill>
                    <a:uFill>
                      <a:solidFill>
                        <a:srgbClr val="FFFFFF"/>
                      </a:solidFill>
                    </a:uFill>
                    <a:latin typeface="Arial"/>
                    <a:ea typeface="Arial"/>
                  </a:rPr>
                  <a:t>2</a:t>
                </a:r>
                <a:r>
                  <a:rPr lang="en-US" sz="900" b="0" strike="noStrike" spc="-1">
                    <a:solidFill>
                      <a:srgbClr val="000000"/>
                    </a:solidFill>
                    <a:uFill>
                      <a:solidFill>
                        <a:srgbClr val="FFFFFF"/>
                      </a:solidFill>
                    </a:uFill>
                    <a:latin typeface="Arial"/>
                    <a:ea typeface="Arial"/>
                  </a:rPr>
                  <a:t> equivalent</a:t>
                </a:r>
              </a:p>
            </c:rich>
          </c:tx>
          <c:layout>
            <c:manualLayout>
              <c:xMode val="edge"/>
              <c:yMode val="edge"/>
              <c:x val="1.1707638777821321E-2"/>
              <c:y val="0.32271848540100406"/>
            </c:manualLayout>
          </c:layout>
          <c:overlay val="0"/>
        </c:title>
        <c:numFmt formatCode="#,##0" sourceLinked="0"/>
        <c:majorTickMark val="out"/>
        <c:minorTickMark val="none"/>
        <c:tickLblPos val="nextTo"/>
        <c:spPr>
          <a:ln w="3240">
            <a:solidFill>
              <a:srgbClr val="000000"/>
            </a:solidFill>
            <a:round/>
          </a:ln>
        </c:spPr>
        <c:txPr>
          <a:bodyPr/>
          <a:lstStyle/>
          <a:p>
            <a:pPr>
              <a:defRPr sz="900" b="0" strike="noStrike" spc="-1">
                <a:solidFill>
                  <a:srgbClr val="000000"/>
                </a:solidFill>
                <a:uFill>
                  <a:solidFill>
                    <a:srgbClr val="FFFFFF"/>
                  </a:solidFill>
                </a:uFill>
                <a:latin typeface="Arial"/>
                <a:ea typeface="Arial"/>
              </a:defRPr>
            </a:pPr>
            <a:endParaRPr lang="en-US"/>
          </a:p>
        </c:txPr>
        <c:crossAx val="80529283"/>
        <c:crosses val="autoZero"/>
        <c:crossBetween val="midCat"/>
      </c:valAx>
      <c:spPr>
        <a:noFill/>
        <a:ln w="12600">
          <a:solidFill>
            <a:srgbClr val="808080"/>
          </a:solidFill>
          <a:round/>
        </a:ln>
      </c:spPr>
    </c:plotArea>
    <c:legend>
      <c:legendPos val="r"/>
      <c:layout>
        <c:manualLayout>
          <c:xMode val="edge"/>
          <c:yMode val="edge"/>
          <c:x val="0.32061961724999094"/>
          <c:y val="0.90758148712440978"/>
          <c:w val="0.35616747419932887"/>
          <c:h val="5.4743458059318899E-2"/>
        </c:manualLayout>
      </c:layout>
      <c:overlay val="0"/>
      <c:spPr>
        <a:solidFill>
          <a:srgbClr val="FFFFFF"/>
        </a:solidFill>
        <a:ln w="25560">
          <a:noFill/>
        </a:ln>
      </c:spPr>
    </c:legend>
    <c:plotVisOnly val="1"/>
    <c:dispBlanksAs val="gap"/>
    <c:showDLblsOverMax val="1"/>
  </c:chart>
  <c:spPr>
    <a:solidFill>
      <a:srgbClr val="FFFFFF"/>
    </a:solidFill>
    <a:ln w="9360">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rot="0"/>
          <a:lstStyle/>
          <a:p>
            <a:pPr>
              <a:defRPr sz="1000" b="1" strike="noStrike" spc="-1">
                <a:solidFill>
                  <a:srgbClr val="000000"/>
                </a:solidFill>
                <a:uFill>
                  <a:solidFill>
                    <a:srgbClr val="FFFFFF"/>
                  </a:solidFill>
                </a:uFill>
                <a:latin typeface="Arial"/>
                <a:ea typeface="Arial"/>
              </a:defRPr>
            </a:pPr>
            <a:r>
              <a:rPr lang="en-US" sz="1000" b="1" strike="noStrike" spc="-1">
                <a:solidFill>
                  <a:srgbClr val="000000"/>
                </a:solidFill>
                <a:uFill>
                  <a:solidFill>
                    <a:srgbClr val="FFFFFF"/>
                  </a:solidFill>
                </a:uFill>
                <a:latin typeface="Arial"/>
                <a:ea typeface="Arial"/>
              </a:rPr>
              <a:t>GHG emissions (with LULUCF)</a:t>
            </a:r>
          </a:p>
        </c:rich>
      </c:tx>
      <c:layout>
        <c:manualLayout>
          <c:xMode val="edge"/>
          <c:yMode val="edge"/>
          <c:x val="0.38580477231551408"/>
          <c:y val="3.44070623008347E-2"/>
        </c:manualLayout>
      </c:layout>
      <c:overlay val="0"/>
    </c:title>
    <c:autoTitleDeleted val="0"/>
    <c:plotArea>
      <c:layout>
        <c:manualLayout>
          <c:layoutTarget val="inner"/>
          <c:xMode val="edge"/>
          <c:yMode val="edge"/>
          <c:x val="0.10466029117898901"/>
          <c:y val="0.15887310934072299"/>
          <c:w val="0.80935456235048475"/>
          <c:h val="0.63237501443251398"/>
        </c:manualLayout>
      </c:layout>
      <c:lineChart>
        <c:grouping val="standard"/>
        <c:varyColors val="1"/>
        <c:ser>
          <c:idx val="0"/>
          <c:order val="0"/>
          <c:tx>
            <c:strRef>
              <c:f>Data_by_gas!$A$16</c:f>
              <c:strCache>
                <c:ptCount val="1"/>
                <c:pt idx="0">
                  <c:v>CO2</c:v>
                </c:pt>
              </c:strCache>
            </c:strRef>
          </c:tx>
          <c:spPr>
            <a:ln w="25400">
              <a:solidFill>
                <a:srgbClr val="FF00FF"/>
              </a:solidFill>
              <a:round/>
            </a:ln>
          </c:spPr>
          <c:marker>
            <c:symbol val="square"/>
            <c:size val="7"/>
            <c:spPr>
              <a:solidFill>
                <a:srgbClr val="FF00FF"/>
              </a:solidFill>
              <a:ln>
                <a:solidFill>
                  <a:srgbClr val="660066"/>
                </a:solidFill>
              </a:ln>
            </c:spPr>
          </c:marker>
          <c:dLbls>
            <c:numFmt formatCode="#,##0.0" sourceLinked="0"/>
            <c:spPr>
              <a:noFill/>
              <a:ln>
                <a:noFill/>
              </a:ln>
              <a:effectLst/>
            </c:spPr>
            <c:dLblPos val="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[0]!LBL_GAS_YEARS</c:f>
              <c:strCache>
                <c:ptCount val="26"/>
                <c:pt idx="0">
                  <c:v>Base year</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strCache>
            </c:strRef>
          </c:cat>
          <c:val>
            <c:numRef>
              <c:f>[0]!GHG_W_LULUCF_CO2</c:f>
              <c:numCache>
                <c:formatCode>#,##0.0</c:formatCode>
                <c:ptCount val="26"/>
                <c:pt idx="0">
                  <c:v>46259.542723346392</c:v>
                </c:pt>
                <c:pt idx="1">
                  <c:v>47914.598730894584</c:v>
                </c:pt>
                <c:pt idx="2">
                  <c:v>47616.169279500493</c:v>
                </c:pt>
                <c:pt idx="3">
                  <c:v>45128.961368349934</c:v>
                </c:pt>
                <c:pt idx="4">
                  <c:v>45165.593907413029</c:v>
                </c:pt>
                <c:pt idx="5">
                  <c:v>49741.061834589716</c:v>
                </c:pt>
                <c:pt idx="6">
                  <c:v>43353.246023358035</c:v>
                </c:pt>
                <c:pt idx="7">
                  <c:v>45436.206527671202</c:v>
                </c:pt>
                <c:pt idx="8">
                  <c:v>51162.82397726721</c:v>
                </c:pt>
                <c:pt idx="9">
                  <c:v>58150.833314940035</c:v>
                </c:pt>
                <c:pt idx="10">
                  <c:v>59684.281633624872</c:v>
                </c:pt>
                <c:pt idx="11">
                  <c:v>56004.57632139224</c:v>
                </c:pt>
                <c:pt idx="12">
                  <c:v>60298.960901438608</c:v>
                </c:pt>
                <c:pt idx="13">
                  <c:v>65147.13442668636</c:v>
                </c:pt>
                <c:pt idx="14">
                  <c:v>58949.380901603821</c:v>
                </c:pt>
                <c:pt idx="15">
                  <c:v>69257.079417585468</c:v>
                </c:pt>
                <c:pt idx="16">
                  <c:v>55570.673099722182</c:v>
                </c:pt>
                <c:pt idx="17">
                  <c:v>49352.29149278003</c:v>
                </c:pt>
                <c:pt idx="18">
                  <c:v>45616.855137660539</c:v>
                </c:pt>
                <c:pt idx="19">
                  <c:v>42769.649731829057</c:v>
                </c:pt>
                <c:pt idx="20">
                  <c:v>41006.262984123445</c:v>
                </c:pt>
                <c:pt idx="21">
                  <c:v>39894.726342334819</c:v>
                </c:pt>
                <c:pt idx="22">
                  <c:v>40390.54231081617</c:v>
                </c:pt>
                <c:pt idx="23">
                  <c:v>39064.785812039801</c:v>
                </c:pt>
                <c:pt idx="24">
                  <c:v>37645.257202957473</c:v>
                </c:pt>
                <c:pt idx="25">
                  <c:v>43044.063397017802</c:v>
                </c:pt>
              </c:numCache>
            </c:numRef>
          </c:val>
          <c:smooth val="0"/>
          <c:extLst>
            <c:ext xmlns:c16="http://schemas.microsoft.com/office/drawing/2014/chart" uri="{C3380CC4-5D6E-409C-BE32-E72D297353CC}">
              <c16:uniqueId val="{00000000-BB06-4974-B7F0-130E491C7D06}"/>
            </c:ext>
          </c:extLst>
        </c:ser>
        <c:ser>
          <c:idx val="1"/>
          <c:order val="1"/>
          <c:tx>
            <c:strRef>
              <c:f>Data_by_gas!$A$25</c:f>
              <c:strCache>
                <c:ptCount val="1"/>
                <c:pt idx="0">
                  <c:v>Non-CO2</c:v>
                </c:pt>
              </c:strCache>
            </c:strRef>
          </c:tx>
          <c:spPr>
            <a:ln w="25400">
              <a:solidFill>
                <a:srgbClr val="0000FF"/>
              </a:solidFill>
              <a:round/>
            </a:ln>
          </c:spPr>
          <c:marker>
            <c:symbol val="triangle"/>
            <c:size val="7"/>
            <c:spPr>
              <a:solidFill>
                <a:srgbClr val="0000FF"/>
              </a:solidFill>
              <a:ln>
                <a:solidFill>
                  <a:srgbClr val="3399FF"/>
                </a:solidFill>
              </a:ln>
            </c:spPr>
          </c:marker>
          <c:dLbls>
            <c:numFmt formatCode="#,##0.0" sourceLinked="0"/>
            <c:spPr>
              <a:noFill/>
              <a:ln>
                <a:noFill/>
              </a:ln>
              <a:effectLst/>
            </c:spPr>
            <c:dLblPos val="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[0]!LBL_GAS_YEARS</c:f>
              <c:strCache>
                <c:ptCount val="26"/>
                <c:pt idx="0">
                  <c:v>Base year</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strCache>
            </c:strRef>
          </c:cat>
          <c:val>
            <c:numRef>
              <c:f>[0]!GHG_W_LULUCF_NONCO2</c:f>
              <c:numCache>
                <c:formatCode>#,##0.0</c:formatCode>
                <c:ptCount val="26"/>
                <c:pt idx="0">
                  <c:v>14985.156384892687</c:v>
                </c:pt>
                <c:pt idx="1">
                  <c:v>15279.866382677372</c:v>
                </c:pt>
                <c:pt idx="2">
                  <c:v>14989.400040761988</c:v>
                </c:pt>
                <c:pt idx="3">
                  <c:v>15053.45843500824</c:v>
                </c:pt>
                <c:pt idx="4">
                  <c:v>15433.306291373263</c:v>
                </c:pt>
                <c:pt idx="5">
                  <c:v>16289.165033458088</c:v>
                </c:pt>
                <c:pt idx="6">
                  <c:v>16351.825761134935</c:v>
                </c:pt>
                <c:pt idx="7">
                  <c:v>16437.449718705171</c:v>
                </c:pt>
                <c:pt idx="8">
                  <c:v>17185.00513168993</c:v>
                </c:pt>
                <c:pt idx="9">
                  <c:v>17171.827589106644</c:v>
                </c:pt>
                <c:pt idx="10">
                  <c:v>17519.803184874007</c:v>
                </c:pt>
                <c:pt idx="11">
                  <c:v>17299.312040682573</c:v>
                </c:pt>
                <c:pt idx="12">
                  <c:v>17674.98070661919</c:v>
                </c:pt>
                <c:pt idx="13">
                  <c:v>18455.132042479323</c:v>
                </c:pt>
                <c:pt idx="14">
                  <c:v>18074.901110169088</c:v>
                </c:pt>
                <c:pt idx="15">
                  <c:v>18397.246927654349</c:v>
                </c:pt>
                <c:pt idx="16">
                  <c:v>17585.118830437295</c:v>
                </c:pt>
                <c:pt idx="17">
                  <c:v>17647.434274336814</c:v>
                </c:pt>
                <c:pt idx="18">
                  <c:v>17258.555947621244</c:v>
                </c:pt>
                <c:pt idx="19">
                  <c:v>17082.359500158913</c:v>
                </c:pt>
                <c:pt idx="20">
                  <c:v>17375.033896836252</c:v>
                </c:pt>
                <c:pt idx="21">
                  <c:v>17203.187761902453</c:v>
                </c:pt>
                <c:pt idx="22">
                  <c:v>17277.050940007586</c:v>
                </c:pt>
                <c:pt idx="23">
                  <c:v>17195.398295634106</c:v>
                </c:pt>
                <c:pt idx="24">
                  <c:v>16852.339454031007</c:v>
                </c:pt>
                <c:pt idx="25">
                  <c:v>17231.421180638394</c:v>
                </c:pt>
              </c:numCache>
            </c:numRef>
          </c:val>
          <c:smooth val="0"/>
          <c:extLst>
            <c:ext xmlns:c16="http://schemas.microsoft.com/office/drawing/2014/chart" uri="{C3380CC4-5D6E-409C-BE32-E72D297353CC}">
              <c16:uniqueId val="{00000001-BB06-4974-B7F0-130E491C7D06}"/>
            </c:ext>
          </c:extLst>
        </c:ser>
        <c:ser>
          <c:idx val="2"/>
          <c:order val="2"/>
          <c:tx>
            <c:strRef>
              <c:f>Data_by_gas!$A$26</c:f>
              <c:strCache>
                <c:ptCount val="1"/>
                <c:pt idx="0">
                  <c:v>Total GHG</c:v>
                </c:pt>
              </c:strCache>
            </c:strRef>
          </c:tx>
          <c:spPr>
            <a:ln w="25400">
              <a:solidFill>
                <a:srgbClr val="339966"/>
              </a:solidFill>
              <a:round/>
            </a:ln>
          </c:spPr>
          <c:marker>
            <c:symbol val="x"/>
            <c:size val="7"/>
            <c:spPr>
              <a:noFill/>
              <a:ln w="15875">
                <a:solidFill>
                  <a:srgbClr val="339966"/>
                </a:solidFill>
              </a:ln>
            </c:spPr>
          </c:marker>
          <c:dLbls>
            <c:numFmt formatCode="#,##0.0" sourceLinked="0"/>
            <c:spPr>
              <a:noFill/>
              <a:ln>
                <a:noFill/>
              </a:ln>
              <a:effectLst/>
            </c:spPr>
            <c:dLblPos val="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[0]!LBL_GAS_YEARS</c:f>
              <c:strCache>
                <c:ptCount val="26"/>
                <c:pt idx="0">
                  <c:v>Base year</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strCache>
            </c:strRef>
          </c:cat>
          <c:val>
            <c:numRef>
              <c:f>[0]!GHG_W_LULUCF_TOTALGHG</c:f>
              <c:numCache>
                <c:formatCode>#,##0.0</c:formatCode>
                <c:ptCount val="26"/>
                <c:pt idx="0">
                  <c:v>61244.699108239081</c:v>
                </c:pt>
                <c:pt idx="1">
                  <c:v>63194.465113571961</c:v>
                </c:pt>
                <c:pt idx="2">
                  <c:v>62605.569320262483</c:v>
                </c:pt>
                <c:pt idx="3">
                  <c:v>60182.419803358171</c:v>
                </c:pt>
                <c:pt idx="4">
                  <c:v>60598.900198786294</c:v>
                </c:pt>
                <c:pt idx="5">
                  <c:v>66030.226868047801</c:v>
                </c:pt>
                <c:pt idx="6">
                  <c:v>59705.071784492975</c:v>
                </c:pt>
                <c:pt idx="7">
                  <c:v>61873.656246376377</c:v>
                </c:pt>
                <c:pt idx="8">
                  <c:v>68347.829108957143</c:v>
                </c:pt>
                <c:pt idx="9">
                  <c:v>75322.660904046686</c:v>
                </c:pt>
                <c:pt idx="10">
                  <c:v>77204.084818498872</c:v>
                </c:pt>
                <c:pt idx="11">
                  <c:v>73303.888362074809</c:v>
                </c:pt>
                <c:pt idx="12">
                  <c:v>77973.941608057794</c:v>
                </c:pt>
                <c:pt idx="13">
                  <c:v>83602.266469165683</c:v>
                </c:pt>
                <c:pt idx="14">
                  <c:v>77024.282011772913</c:v>
                </c:pt>
                <c:pt idx="15">
                  <c:v>87654.326345239824</c:v>
                </c:pt>
                <c:pt idx="16">
                  <c:v>73155.791930159467</c:v>
                </c:pt>
                <c:pt idx="17">
                  <c:v>66999.725767116848</c:v>
                </c:pt>
                <c:pt idx="18">
                  <c:v>62875.411085281783</c:v>
                </c:pt>
                <c:pt idx="19">
                  <c:v>59852.00923198797</c:v>
                </c:pt>
                <c:pt idx="20">
                  <c:v>58381.296880959693</c:v>
                </c:pt>
                <c:pt idx="21">
                  <c:v>57097.914104237272</c:v>
                </c:pt>
                <c:pt idx="22">
                  <c:v>57667.59325082376</c:v>
                </c:pt>
                <c:pt idx="23">
                  <c:v>56260.1841076739</c:v>
                </c:pt>
                <c:pt idx="24">
                  <c:v>54497.596656988477</c:v>
                </c:pt>
                <c:pt idx="25">
                  <c:v>60275.484577656185</c:v>
                </c:pt>
              </c:numCache>
            </c:numRef>
          </c:val>
          <c:smooth val="0"/>
          <c:extLst>
            <c:ext xmlns:c16="http://schemas.microsoft.com/office/drawing/2014/chart" uri="{C3380CC4-5D6E-409C-BE32-E72D297353CC}">
              <c16:uniqueId val="{00000002-BB06-4974-B7F0-130E491C7D06}"/>
            </c:ext>
          </c:extLst>
        </c:ser>
        <c:dLbls>
          <c:showLegendKey val="0"/>
          <c:showVal val="0"/>
          <c:showCatName val="0"/>
          <c:showSerName val="0"/>
          <c:showPercent val="0"/>
          <c:showBubbleSize val="0"/>
        </c:dLbls>
        <c:hiLowLines>
          <c:spPr>
            <a:ln>
              <a:noFill/>
            </a:ln>
          </c:spPr>
        </c:hiLowLines>
        <c:marker val="1"/>
        <c:smooth val="0"/>
        <c:axId val="75336967"/>
        <c:axId val="44895045"/>
      </c:lineChart>
      <c:catAx>
        <c:axId val="75336967"/>
        <c:scaling>
          <c:orientation val="minMax"/>
        </c:scaling>
        <c:delete val="0"/>
        <c:axPos val="b"/>
        <c:numFmt formatCode="General" sourceLinked="1"/>
        <c:majorTickMark val="out"/>
        <c:minorTickMark val="none"/>
        <c:tickLblPos val="low"/>
        <c:spPr>
          <a:ln w="3240">
            <a:solidFill>
              <a:srgbClr val="000000"/>
            </a:solidFill>
            <a:round/>
          </a:ln>
        </c:spPr>
        <c:txPr>
          <a:bodyPr/>
          <a:lstStyle/>
          <a:p>
            <a:pPr>
              <a:defRPr sz="900" b="0" strike="noStrike" spc="-1">
                <a:solidFill>
                  <a:srgbClr val="000000"/>
                </a:solidFill>
                <a:uFill>
                  <a:solidFill>
                    <a:srgbClr val="FFFFFF"/>
                  </a:solidFill>
                </a:uFill>
                <a:latin typeface="Arial"/>
                <a:ea typeface="Arial"/>
              </a:defRPr>
            </a:pPr>
            <a:endParaRPr lang="en-US"/>
          </a:p>
        </c:txPr>
        <c:crossAx val="44895045"/>
        <c:crosses val="autoZero"/>
        <c:auto val="1"/>
        <c:lblAlgn val="ctr"/>
        <c:lblOffset val="100"/>
        <c:noMultiLvlLbl val="1"/>
      </c:catAx>
      <c:valAx>
        <c:axId val="44895045"/>
        <c:scaling>
          <c:orientation val="minMax"/>
        </c:scaling>
        <c:delete val="0"/>
        <c:axPos val="l"/>
        <c:majorGridlines>
          <c:spPr>
            <a:ln w="3240">
              <a:solidFill>
                <a:srgbClr val="000000"/>
              </a:solidFill>
              <a:round/>
            </a:ln>
          </c:spPr>
        </c:majorGridlines>
        <c:title>
          <c:tx>
            <c:rich>
              <a:bodyPr rot="-5400000"/>
              <a:lstStyle/>
              <a:p>
                <a:pPr>
                  <a:defRPr sz="900" b="0" strike="noStrike" spc="-1">
                    <a:solidFill>
                      <a:srgbClr val="000000"/>
                    </a:solidFill>
                    <a:uFill>
                      <a:solidFill>
                        <a:srgbClr val="FFFFFF"/>
                      </a:solidFill>
                    </a:uFill>
                    <a:latin typeface="Arial"/>
                    <a:ea typeface="Arial"/>
                  </a:defRPr>
                </a:pPr>
                <a:r>
                  <a:rPr lang="en-US" sz="900" b="0" strike="noStrike" spc="-1">
                    <a:solidFill>
                      <a:srgbClr val="000000"/>
                    </a:solidFill>
                    <a:uFill>
                      <a:solidFill>
                        <a:srgbClr val="FFFFFF"/>
                      </a:solidFill>
                    </a:uFill>
                    <a:latin typeface="Arial"/>
                    <a:ea typeface="Arial"/>
                  </a:rPr>
                  <a:t>kt CO</a:t>
                </a:r>
                <a:r>
                  <a:rPr lang="en-US" sz="900" b="0" strike="noStrike" spc="-1" baseline="-25000">
                    <a:solidFill>
                      <a:srgbClr val="000000"/>
                    </a:solidFill>
                    <a:uFill>
                      <a:solidFill>
                        <a:srgbClr val="FFFFFF"/>
                      </a:solidFill>
                    </a:uFill>
                    <a:latin typeface="Arial"/>
                    <a:ea typeface="Arial"/>
                  </a:rPr>
                  <a:t>2</a:t>
                </a:r>
                <a:r>
                  <a:rPr lang="en-US" sz="900" b="0" strike="noStrike" spc="-1">
                    <a:solidFill>
                      <a:srgbClr val="000000"/>
                    </a:solidFill>
                    <a:uFill>
                      <a:solidFill>
                        <a:srgbClr val="FFFFFF"/>
                      </a:solidFill>
                    </a:uFill>
                    <a:latin typeface="Arial"/>
                    <a:ea typeface="Arial"/>
                  </a:rPr>
                  <a:t> equivalent</a:t>
                </a:r>
              </a:p>
            </c:rich>
          </c:tx>
          <c:layout>
            <c:manualLayout>
              <c:xMode val="edge"/>
              <c:yMode val="edge"/>
              <c:x val="1.1453536426968945E-2"/>
              <c:y val="0.32698305013780882"/>
            </c:manualLayout>
          </c:layout>
          <c:overlay val="0"/>
        </c:title>
        <c:numFmt formatCode="#,##0" sourceLinked="0"/>
        <c:majorTickMark val="out"/>
        <c:minorTickMark val="none"/>
        <c:tickLblPos val="nextTo"/>
        <c:spPr>
          <a:ln w="3240">
            <a:solidFill>
              <a:srgbClr val="000000"/>
            </a:solidFill>
            <a:round/>
          </a:ln>
        </c:spPr>
        <c:txPr>
          <a:bodyPr/>
          <a:lstStyle/>
          <a:p>
            <a:pPr>
              <a:defRPr sz="900" b="0" strike="noStrike" spc="-1">
                <a:solidFill>
                  <a:srgbClr val="000000"/>
                </a:solidFill>
                <a:uFill>
                  <a:solidFill>
                    <a:srgbClr val="FFFFFF"/>
                  </a:solidFill>
                </a:uFill>
                <a:latin typeface="Arial"/>
                <a:ea typeface="Arial"/>
              </a:defRPr>
            </a:pPr>
            <a:endParaRPr lang="en-US"/>
          </a:p>
        </c:txPr>
        <c:crossAx val="75336967"/>
        <c:crosses val="autoZero"/>
        <c:crossBetween val="midCat"/>
      </c:valAx>
      <c:spPr>
        <a:noFill/>
        <a:ln w="12600">
          <a:solidFill>
            <a:srgbClr val="808080"/>
          </a:solidFill>
          <a:round/>
        </a:ln>
      </c:spPr>
    </c:plotArea>
    <c:legend>
      <c:legendPos val="b"/>
      <c:layout>
        <c:manualLayout>
          <c:xMode val="edge"/>
          <c:yMode val="edge"/>
          <c:x val="0.32020049280532314"/>
          <c:y val="0.91221091388208697"/>
          <c:w val="0.35822109450220896"/>
          <c:h val="5.3212911177593122E-2"/>
        </c:manualLayout>
      </c:layout>
      <c:overlay val="0"/>
      <c:spPr>
        <a:solidFill>
          <a:srgbClr val="FFFFFF"/>
        </a:solidFill>
        <a:ln w="25560">
          <a:noFill/>
        </a:ln>
      </c:spPr>
    </c:legend>
    <c:plotVisOnly val="1"/>
    <c:dispBlanksAs val="gap"/>
    <c:showDLblsOverMax val="1"/>
  </c:chart>
  <c:spPr>
    <a:solidFill>
      <a:srgbClr val="FFFFFF"/>
    </a:solidFill>
    <a:ln w="9360">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0.28812778191309796"/>
          <c:y val="4.2849491162292502E-2"/>
          <c:w val="0.67590304728881645"/>
          <c:h val="0.83995715050883801"/>
        </c:manualLayout>
      </c:layout>
      <c:barChart>
        <c:barDir val="bar"/>
        <c:grouping val="clustered"/>
        <c:varyColors val="0"/>
        <c:ser>
          <c:idx val="0"/>
          <c:order val="0"/>
          <c:spPr>
            <a:solidFill>
              <a:srgbClr val="9999FF"/>
            </a:solidFill>
            <a:ln w="6350">
              <a:solidFill>
                <a:srgbClr val="000000"/>
              </a:solidFill>
              <a:round/>
            </a:ln>
          </c:spPr>
          <c:invertIfNegative val="0"/>
          <c:dLbls>
            <c:numFmt formatCode="0.00%" sourceLinked="0"/>
            <c:spPr>
              <a:noFill/>
              <a:ln>
                <a:noFill/>
              </a:ln>
              <a:effectLst/>
            </c:spPr>
            <c:dLblPos val="outEnd"/>
            <c:showLegendKey val="0"/>
            <c:showVal val="1"/>
            <c:showCatName val="0"/>
            <c:showSerName val="0"/>
            <c:showPercent val="0"/>
            <c:showBubbleSize val="1"/>
            <c:showLeaderLines val="0"/>
            <c:extLst>
              <c:ext xmlns:c15="http://schemas.microsoft.com/office/drawing/2012/chart" uri="{CE6537A1-D6FC-4f65-9D91-7224C49458BB}">
                <c15:showLeaderLines val="0"/>
              </c:ext>
            </c:extLst>
          </c:dLbls>
          <c:cat>
            <c:strRef>
              <c:f>(Data_by_sector!$A$12:$A$20,Data_by_sector!$A$29,Data_by_sector!$A$40,Data_by_sector!$A$49,Data_by_sector!$A$55)</c:f>
              <c:strCache>
                <c:ptCount val="13"/>
                <c:pt idx="0">
                  <c:v>1. Energy </c:v>
                </c:pt>
                <c:pt idx="1">
                  <c:v>1.A.1. Energy industries</c:v>
                </c:pt>
                <c:pt idx="2">
                  <c:v>1.A.2. Manufacturing Industries and Construction</c:v>
                </c:pt>
                <c:pt idx="3">
                  <c:v>1.A.3. Transport</c:v>
                </c:pt>
                <c:pt idx="4">
                  <c:v>1.A.4. Other sectors</c:v>
                </c:pt>
                <c:pt idx="5">
                  <c:v>1.A.5. Other (not specified elsewhere)</c:v>
                </c:pt>
                <c:pt idx="6">
                  <c:v>1.B. Fugitive Emissions from Fuels</c:v>
                </c:pt>
                <c:pt idx="7">
                  <c:v>1.C. CO2 Transport and Storage</c:v>
                </c:pt>
                <c:pt idx="8">
                  <c:v>2. Industrial Processes and Product Use</c:v>
                </c:pt>
                <c:pt idx="9">
                  <c:v>3. Agriculture</c:v>
                </c:pt>
                <c:pt idx="10">
                  <c:v>4. LULUCF</c:v>
                </c:pt>
                <c:pt idx="11">
                  <c:v>5. Waste</c:v>
                </c:pt>
                <c:pt idx="12">
                  <c:v>6. Other</c:v>
                </c:pt>
              </c:strCache>
            </c:strRef>
          </c:cat>
          <c:val>
            <c:numRef>
              <c:f>[0]!CC_DATA</c:f>
              <c:numCache>
                <c:formatCode>0.00%;\-0.00%;"–";@</c:formatCode>
                <c:ptCount val="13"/>
                <c:pt idx="0">
                  <c:v>0.16824896290922284</c:v>
                </c:pt>
                <c:pt idx="1">
                  <c:v>0.12196593208695374</c:v>
                </c:pt>
                <c:pt idx="2">
                  <c:v>-0.19183156543894961</c:v>
                </c:pt>
                <c:pt idx="3">
                  <c:v>0.60722143124629291</c:v>
                </c:pt>
                <c:pt idx="4">
                  <c:v>-6.8623773329818366E-2</c:v>
                </c:pt>
                <c:pt idx="5">
                  <c:v>-0.27108500398469959</c:v>
                </c:pt>
                <c:pt idx="6">
                  <c:v>4.380776996767346</c:v>
                </c:pt>
                <c:pt idx="7">
                  <c:v>0</c:v>
                </c:pt>
                <c:pt idx="8">
                  <c:v>0.29792085241373234</c:v>
                </c:pt>
                <c:pt idx="9">
                  <c:v>-5.122753170594059E-2</c:v>
                </c:pt>
                <c:pt idx="10">
                  <c:v>-5.5968310256789708</c:v>
                </c:pt>
                <c:pt idx="11">
                  <c:v>0.19029372513799109</c:v>
                </c:pt>
                <c:pt idx="12">
                  <c:v>0</c:v>
                </c:pt>
              </c:numCache>
            </c:numRef>
          </c:val>
          <c:extLst>
            <c:ext xmlns:c16="http://schemas.microsoft.com/office/drawing/2014/chart" uri="{C3380CC4-5D6E-409C-BE32-E72D297353CC}">
              <c16:uniqueId val="{00000000-AAF0-46B9-8889-C5342B484205}"/>
            </c:ext>
          </c:extLst>
        </c:ser>
        <c:dLbls>
          <c:showLegendKey val="0"/>
          <c:showVal val="0"/>
          <c:showCatName val="0"/>
          <c:showSerName val="0"/>
          <c:showPercent val="0"/>
          <c:showBubbleSize val="0"/>
        </c:dLbls>
        <c:gapWidth val="50"/>
        <c:axId val="46835837"/>
        <c:axId val="28702155"/>
      </c:barChart>
      <c:catAx>
        <c:axId val="46835837"/>
        <c:scaling>
          <c:orientation val="maxMin"/>
        </c:scaling>
        <c:delete val="0"/>
        <c:axPos val="l"/>
        <c:numFmt formatCode="General" sourceLinked="1"/>
        <c:majorTickMark val="out"/>
        <c:minorTickMark val="none"/>
        <c:tickLblPos val="low"/>
        <c:spPr>
          <a:ln w="6350">
            <a:solidFill>
              <a:schemeClr val="tx1"/>
            </a:solidFill>
            <a:round/>
          </a:ln>
        </c:spPr>
        <c:txPr>
          <a:bodyPr/>
          <a:lstStyle/>
          <a:p>
            <a:pPr>
              <a:defRPr sz="900" b="0" strike="noStrike" spc="-1">
                <a:solidFill>
                  <a:srgbClr val="000000"/>
                </a:solidFill>
                <a:uFill>
                  <a:solidFill>
                    <a:srgbClr val="FFFFFF"/>
                  </a:solidFill>
                </a:uFill>
                <a:latin typeface="Arial"/>
                <a:ea typeface="Arial"/>
              </a:defRPr>
            </a:pPr>
            <a:endParaRPr lang="en-US"/>
          </a:p>
        </c:txPr>
        <c:crossAx val="28702155"/>
        <c:crosses val="autoZero"/>
        <c:auto val="1"/>
        <c:lblAlgn val="ctr"/>
        <c:lblOffset val="500"/>
        <c:noMultiLvlLbl val="1"/>
      </c:catAx>
      <c:valAx>
        <c:axId val="28702155"/>
        <c:scaling>
          <c:orientation val="minMax"/>
        </c:scaling>
        <c:delete val="0"/>
        <c:axPos val="b"/>
        <c:majorGridlines>
          <c:spPr>
            <a:ln w="3240">
              <a:solidFill>
                <a:schemeClr val="bg1">
                  <a:lumMod val="75000"/>
                </a:schemeClr>
              </a:solidFill>
              <a:round/>
            </a:ln>
          </c:spPr>
        </c:majorGridlines>
        <c:numFmt formatCode="0%" sourceLinked="0"/>
        <c:majorTickMark val="out"/>
        <c:minorTickMark val="none"/>
        <c:tickLblPos val="nextTo"/>
        <c:spPr>
          <a:ln w="6350">
            <a:solidFill>
              <a:srgbClr val="000000"/>
            </a:solidFill>
            <a:round/>
          </a:ln>
        </c:spPr>
        <c:txPr>
          <a:bodyPr/>
          <a:lstStyle/>
          <a:p>
            <a:pPr>
              <a:defRPr sz="800" b="0" strike="noStrike" spc="-1">
                <a:solidFill>
                  <a:srgbClr val="000000"/>
                </a:solidFill>
                <a:uFill>
                  <a:solidFill>
                    <a:srgbClr val="FFFFFF"/>
                  </a:solidFill>
                </a:uFill>
                <a:latin typeface="Arial"/>
                <a:ea typeface="Arial"/>
              </a:defRPr>
            </a:pPr>
            <a:endParaRPr lang="en-US"/>
          </a:p>
        </c:txPr>
        <c:crossAx val="46835837"/>
        <c:crosses val="max"/>
        <c:crossBetween val="between"/>
      </c:valAx>
      <c:spPr>
        <a:noFill/>
        <a:ln w="12600">
          <a:noFill/>
          <a:round/>
        </a:ln>
      </c:spPr>
    </c:plotArea>
    <c:plotVisOnly val="1"/>
    <c:dispBlanksAs val="gap"/>
    <c:showDLblsOverMax val="1"/>
  </c:chart>
  <c:spPr>
    <a:solidFill>
      <a:srgbClr val="FFFFFF"/>
    </a:solidFill>
    <a:ln w="9360">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92958096828306"/>
          <c:y val="9.6281601414638193E-2"/>
          <c:w val="0.82375212666667708"/>
          <c:h val="0.8065957505595005"/>
        </c:manualLayout>
      </c:layout>
      <c:barChart>
        <c:barDir val="bar"/>
        <c:grouping val="clustered"/>
        <c:varyColors val="0"/>
        <c:ser>
          <c:idx val="1"/>
          <c:order val="0"/>
          <c:spPr>
            <a:solidFill>
              <a:srgbClr val="9999FF"/>
            </a:solidFill>
            <a:ln w="6350">
              <a:solidFill>
                <a:schemeClr val="tx1"/>
              </a:solidFill>
            </a:ln>
          </c:spPr>
          <c:invertIfNegative val="0"/>
          <c:dLbls>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ChartData!$D$130:$D$137</c:f>
              <c:strCache>
                <c:ptCount val="8"/>
                <c:pt idx="0">
                  <c:v>4.A. Forest Land</c:v>
                </c:pt>
                <c:pt idx="1">
                  <c:v>4.B. Cropland</c:v>
                </c:pt>
                <c:pt idx="2">
                  <c:v>4.C. Grassland</c:v>
                </c:pt>
                <c:pt idx="3">
                  <c:v>4.D. Wetlands</c:v>
                </c:pt>
                <c:pt idx="4">
                  <c:v>4.E. Settlements</c:v>
                </c:pt>
                <c:pt idx="5">
                  <c:v>4.F. Other Land</c:v>
                </c:pt>
                <c:pt idx="6">
                  <c:v>4.G. Harvested Wood Products</c:v>
                </c:pt>
                <c:pt idx="7">
                  <c:v>4.H. Other</c:v>
                </c:pt>
              </c:strCache>
            </c:strRef>
          </c:cat>
          <c:val>
            <c:numRef>
              <c:f>ChartData!$D$85:$D$92</c:f>
              <c:numCache>
                <c:formatCode>General</c:formatCode>
                <c:ptCount val="8"/>
                <c:pt idx="0">
                  <c:v>-10980.545698091573</c:v>
                </c:pt>
                <c:pt idx="1">
                  <c:v>626.59447805471427</c:v>
                </c:pt>
                <c:pt idx="2">
                  <c:v>133.91601001727187</c:v>
                </c:pt>
                <c:pt idx="3">
                  <c:v>426.82672216089952</c:v>
                </c:pt>
                <c:pt idx="4">
                  <c:v>2639.7815265280788</c:v>
                </c:pt>
                <c:pt idx="5">
                  <c:v>-899.26219383271996</c:v>
                </c:pt>
                <c:pt idx="6">
                  <c:v>-424.22922161718498</c:v>
                </c:pt>
                <c:pt idx="7">
                  <c:v>0</c:v>
                </c:pt>
              </c:numCache>
            </c:numRef>
          </c:val>
          <c:extLst>
            <c:ext xmlns:c16="http://schemas.microsoft.com/office/drawing/2014/chart" uri="{C3380CC4-5D6E-409C-BE32-E72D297353CC}">
              <c16:uniqueId val="{00000002-803C-4513-96B1-B78335225EE1}"/>
            </c:ext>
          </c:extLst>
        </c:ser>
        <c:dLbls>
          <c:dLblPos val="outEnd"/>
          <c:showLegendKey val="0"/>
          <c:showVal val="1"/>
          <c:showCatName val="0"/>
          <c:showSerName val="0"/>
          <c:showPercent val="0"/>
          <c:showBubbleSize val="0"/>
        </c:dLbls>
        <c:gapWidth val="100"/>
        <c:axId val="75319158"/>
        <c:axId val="42713837"/>
      </c:barChart>
      <c:catAx>
        <c:axId val="75319158"/>
        <c:scaling>
          <c:orientation val="maxMin"/>
        </c:scaling>
        <c:delete val="0"/>
        <c:axPos val="l"/>
        <c:numFmt formatCode="General" sourceLinked="1"/>
        <c:majorTickMark val="out"/>
        <c:minorTickMark val="none"/>
        <c:tickLblPos val="low"/>
        <c:spPr>
          <a:ln w="6350">
            <a:solidFill>
              <a:srgbClr val="000000"/>
            </a:solidFill>
            <a:round/>
          </a:ln>
        </c:spPr>
        <c:txPr>
          <a:bodyPr/>
          <a:lstStyle/>
          <a:p>
            <a:pPr>
              <a:defRPr sz="900" b="0" strike="noStrike" spc="-1">
                <a:solidFill>
                  <a:srgbClr val="000000"/>
                </a:solidFill>
                <a:uFill>
                  <a:solidFill>
                    <a:srgbClr val="FFFFFF"/>
                  </a:solidFill>
                </a:uFill>
                <a:latin typeface="Arial"/>
                <a:ea typeface="Arial"/>
              </a:defRPr>
            </a:pPr>
            <a:endParaRPr lang="en-US"/>
          </a:p>
        </c:txPr>
        <c:crossAx val="42713837"/>
        <c:crosses val="autoZero"/>
        <c:auto val="1"/>
        <c:lblAlgn val="ctr"/>
        <c:lblOffset val="500"/>
        <c:noMultiLvlLbl val="1"/>
      </c:catAx>
      <c:valAx>
        <c:axId val="42713837"/>
        <c:scaling>
          <c:orientation val="minMax"/>
        </c:scaling>
        <c:delete val="0"/>
        <c:axPos val="b"/>
        <c:majorGridlines>
          <c:spPr>
            <a:ln w="3240">
              <a:solidFill>
                <a:schemeClr val="bg1">
                  <a:lumMod val="75000"/>
                </a:schemeClr>
              </a:solidFill>
              <a:round/>
            </a:ln>
          </c:spPr>
        </c:majorGridlines>
        <c:numFmt formatCode="#,##0" sourceLinked="0"/>
        <c:majorTickMark val="out"/>
        <c:minorTickMark val="none"/>
        <c:tickLblPos val="nextTo"/>
        <c:spPr>
          <a:ln w="6350">
            <a:solidFill>
              <a:srgbClr val="000000"/>
            </a:solidFill>
            <a:round/>
          </a:ln>
        </c:spPr>
        <c:txPr>
          <a:bodyPr/>
          <a:lstStyle/>
          <a:p>
            <a:pPr>
              <a:defRPr sz="900" b="0" strike="noStrike" spc="-1">
                <a:solidFill>
                  <a:srgbClr val="000000"/>
                </a:solidFill>
                <a:uFill>
                  <a:solidFill>
                    <a:srgbClr val="FFFFFF"/>
                  </a:solidFill>
                </a:uFill>
                <a:latin typeface="Arial"/>
                <a:ea typeface="Arial"/>
              </a:defRPr>
            </a:pPr>
            <a:endParaRPr lang="en-US"/>
          </a:p>
        </c:txPr>
        <c:crossAx val="75319158"/>
        <c:crosses val="max"/>
        <c:crossBetween val="between"/>
      </c:valAx>
      <c:spPr>
        <a:noFill/>
        <a:ln w="25560">
          <a:noFill/>
        </a:ln>
      </c:spPr>
    </c:plotArea>
    <c:plotVisOnly val="1"/>
    <c:dispBlanksAs val="gap"/>
    <c:showDLblsOverMax val="1"/>
  </c:chart>
  <c:spPr>
    <a:solidFill>
      <a:srgbClr val="FFFFFF"/>
    </a:solidFill>
    <a:ln w="9360">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0.1492958096828306"/>
          <c:y val="9.6281601414638193E-2"/>
          <c:w val="0.82375212666667708"/>
          <c:h val="0.8065957505595005"/>
        </c:manualLayout>
      </c:layout>
      <c:barChart>
        <c:barDir val="bar"/>
        <c:grouping val="clustered"/>
        <c:varyColors val="0"/>
        <c:ser>
          <c:idx val="0"/>
          <c:order val="0"/>
          <c:spPr>
            <a:solidFill>
              <a:srgbClr val="9999FF"/>
            </a:solidFill>
            <a:ln w="6350">
              <a:solidFill>
                <a:srgbClr val="000000"/>
              </a:solidFill>
              <a:round/>
            </a:ln>
          </c:spPr>
          <c:invertIfNegative val="0"/>
          <c:dLbls>
            <c:numFmt formatCode="#,##0.0" sourceLinked="0"/>
            <c:spPr>
              <a:noFill/>
              <a:ln>
                <a:noFill/>
              </a:ln>
              <a:effectLst/>
            </c:spPr>
            <c:dLblPos val="outEnd"/>
            <c:showLegendKey val="0"/>
            <c:showVal val="1"/>
            <c:showCatName val="0"/>
            <c:showSerName val="0"/>
            <c:showPercent val="0"/>
            <c:showBubbleSize val="1"/>
            <c:showLeaderLines val="0"/>
            <c:extLst>
              <c:ext xmlns:c15="http://schemas.microsoft.com/office/drawing/2012/chart" uri="{CE6537A1-D6FC-4f65-9D91-7224C49458BB}">
                <c15:showLeaderLines val="0"/>
              </c:ext>
            </c:extLst>
          </c:dLbls>
          <c:cat>
            <c:strRef>
              <c:f>ChartData!$C$130:$C$137</c:f>
              <c:strCache>
                <c:ptCount val="8"/>
                <c:pt idx="0">
                  <c:v>4.A. Forest Land</c:v>
                </c:pt>
                <c:pt idx="1">
                  <c:v>4.B. Cropland</c:v>
                </c:pt>
                <c:pt idx="2">
                  <c:v>4.C. Grassland</c:v>
                </c:pt>
                <c:pt idx="3">
                  <c:v>4.D. Wetlands</c:v>
                </c:pt>
                <c:pt idx="4">
                  <c:v>4.E. Settlements</c:v>
                </c:pt>
                <c:pt idx="5">
                  <c:v>4.F. Other Land</c:v>
                </c:pt>
                <c:pt idx="6">
                  <c:v>4.G. Harvested Wood Products</c:v>
                </c:pt>
                <c:pt idx="7">
                  <c:v>4.H. Other</c:v>
                </c:pt>
              </c:strCache>
            </c:strRef>
          </c:cat>
          <c:val>
            <c:numRef>
              <c:f>ChartData!$C$85:$C$92</c:f>
              <c:numCache>
                <c:formatCode>General</c:formatCode>
                <c:ptCount val="8"/>
                <c:pt idx="0">
                  <c:v>-5458.2457502306033</c:v>
                </c:pt>
                <c:pt idx="1">
                  <c:v>4398.8927541516223</c:v>
                </c:pt>
                <c:pt idx="2">
                  <c:v>3394.3138807447021</c:v>
                </c:pt>
                <c:pt idx="3">
                  <c:v>0</c:v>
                </c:pt>
                <c:pt idx="4">
                  <c:v>32.797612850319219</c:v>
                </c:pt>
                <c:pt idx="5">
                  <c:v>1124.9620121286011</c:v>
                </c:pt>
                <c:pt idx="6">
                  <c:v>-1673.530747240352</c:v>
                </c:pt>
                <c:pt idx="7">
                  <c:v>0</c:v>
                </c:pt>
              </c:numCache>
            </c:numRef>
          </c:val>
          <c:extLst>
            <c:ext xmlns:c16="http://schemas.microsoft.com/office/drawing/2014/chart" uri="{C3380CC4-5D6E-409C-BE32-E72D297353CC}">
              <c16:uniqueId val="{00000000-0C00-4BCF-A35F-A1F524437090}"/>
            </c:ext>
          </c:extLst>
        </c:ser>
        <c:dLbls>
          <c:showLegendKey val="0"/>
          <c:showVal val="0"/>
          <c:showCatName val="0"/>
          <c:showSerName val="0"/>
          <c:showPercent val="0"/>
          <c:showBubbleSize val="0"/>
        </c:dLbls>
        <c:gapWidth val="100"/>
        <c:axId val="75319158"/>
        <c:axId val="42713837"/>
      </c:barChart>
      <c:catAx>
        <c:axId val="75319158"/>
        <c:scaling>
          <c:orientation val="maxMin"/>
        </c:scaling>
        <c:delete val="0"/>
        <c:axPos val="l"/>
        <c:numFmt formatCode="General" sourceLinked="1"/>
        <c:majorTickMark val="out"/>
        <c:minorTickMark val="none"/>
        <c:tickLblPos val="low"/>
        <c:spPr>
          <a:ln w="6350">
            <a:solidFill>
              <a:schemeClr val="tx1"/>
            </a:solidFill>
            <a:round/>
          </a:ln>
        </c:spPr>
        <c:txPr>
          <a:bodyPr/>
          <a:lstStyle/>
          <a:p>
            <a:pPr>
              <a:defRPr sz="900" b="0" strike="noStrike" spc="-1">
                <a:solidFill>
                  <a:srgbClr val="000000"/>
                </a:solidFill>
                <a:uFill>
                  <a:solidFill>
                    <a:srgbClr val="FFFFFF"/>
                  </a:solidFill>
                </a:uFill>
                <a:latin typeface="Arial"/>
                <a:ea typeface="Arial"/>
              </a:defRPr>
            </a:pPr>
            <a:endParaRPr lang="en-US"/>
          </a:p>
        </c:txPr>
        <c:crossAx val="42713837"/>
        <c:crosses val="autoZero"/>
        <c:auto val="1"/>
        <c:lblAlgn val="ctr"/>
        <c:lblOffset val="500"/>
        <c:noMultiLvlLbl val="1"/>
      </c:catAx>
      <c:valAx>
        <c:axId val="42713837"/>
        <c:scaling>
          <c:orientation val="minMax"/>
        </c:scaling>
        <c:delete val="0"/>
        <c:axPos val="b"/>
        <c:majorGridlines>
          <c:spPr>
            <a:ln w="3240">
              <a:solidFill>
                <a:schemeClr val="bg1">
                  <a:lumMod val="75000"/>
                </a:schemeClr>
              </a:solidFill>
              <a:round/>
            </a:ln>
          </c:spPr>
        </c:majorGridlines>
        <c:numFmt formatCode="#,##0" sourceLinked="0"/>
        <c:majorTickMark val="out"/>
        <c:minorTickMark val="none"/>
        <c:tickLblPos val="nextTo"/>
        <c:spPr>
          <a:ln w="6350">
            <a:solidFill>
              <a:srgbClr val="000000"/>
            </a:solidFill>
            <a:round/>
          </a:ln>
        </c:spPr>
        <c:txPr>
          <a:bodyPr/>
          <a:lstStyle/>
          <a:p>
            <a:pPr>
              <a:defRPr sz="900" b="0" strike="noStrike" spc="-1">
                <a:solidFill>
                  <a:srgbClr val="000000"/>
                </a:solidFill>
                <a:uFill>
                  <a:solidFill>
                    <a:srgbClr val="FFFFFF"/>
                  </a:solidFill>
                </a:uFill>
                <a:latin typeface="Arial"/>
                <a:ea typeface="Arial"/>
              </a:defRPr>
            </a:pPr>
            <a:endParaRPr lang="en-US"/>
          </a:p>
        </c:txPr>
        <c:crossAx val="75319158"/>
        <c:crosses val="max"/>
        <c:crossBetween val="between"/>
      </c:valAx>
      <c:spPr>
        <a:noFill/>
        <a:ln w="25560">
          <a:noFill/>
        </a:ln>
      </c:spPr>
    </c:plotArea>
    <c:plotVisOnly val="1"/>
    <c:dispBlanksAs val="gap"/>
    <c:showDLblsOverMax val="1"/>
  </c:chart>
  <c:spPr>
    <a:solidFill>
      <a:srgbClr val="FFFFFF"/>
    </a:solidFill>
    <a:ln w="9360">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4.0911768014664528E-2"/>
          <c:y val="7.03075814498237E-2"/>
          <c:w val="0.43051182448454689"/>
          <c:h val="0.853875295263404"/>
        </c:manualLayout>
      </c:layout>
      <c:pieChart>
        <c:varyColors val="1"/>
        <c:ser>
          <c:idx val="0"/>
          <c:order val="0"/>
          <c:spPr>
            <a:solidFill>
              <a:srgbClr val="4F81BD"/>
            </a:solidFill>
            <a:ln>
              <a:noFill/>
            </a:ln>
          </c:spPr>
          <c:dPt>
            <c:idx val="0"/>
            <c:bubble3D val="0"/>
            <c:extLst>
              <c:ext xmlns:c16="http://schemas.microsoft.com/office/drawing/2014/chart" uri="{C3380CC4-5D6E-409C-BE32-E72D297353CC}">
                <c16:uniqueId val="{00000001-C5A0-4741-ACB0-964E9AF5093A}"/>
              </c:ext>
            </c:extLst>
          </c:dPt>
          <c:dPt>
            <c:idx val="1"/>
            <c:bubble3D val="0"/>
            <c:spPr>
              <a:solidFill>
                <a:srgbClr val="C0504D"/>
              </a:solidFill>
              <a:ln>
                <a:noFill/>
              </a:ln>
            </c:spPr>
            <c:extLst>
              <c:ext xmlns:c16="http://schemas.microsoft.com/office/drawing/2014/chart" uri="{C3380CC4-5D6E-409C-BE32-E72D297353CC}">
                <c16:uniqueId val="{00000003-C5A0-4741-ACB0-964E9AF5093A}"/>
              </c:ext>
            </c:extLst>
          </c:dPt>
          <c:dPt>
            <c:idx val="2"/>
            <c:bubble3D val="0"/>
            <c:spPr>
              <a:solidFill>
                <a:srgbClr val="9BBB59"/>
              </a:solidFill>
              <a:ln>
                <a:noFill/>
              </a:ln>
            </c:spPr>
            <c:extLst>
              <c:ext xmlns:c16="http://schemas.microsoft.com/office/drawing/2014/chart" uri="{C3380CC4-5D6E-409C-BE32-E72D297353CC}">
                <c16:uniqueId val="{00000005-C5A0-4741-ACB0-964E9AF5093A}"/>
              </c:ext>
            </c:extLst>
          </c:dPt>
          <c:dPt>
            <c:idx val="3"/>
            <c:bubble3D val="0"/>
            <c:spPr>
              <a:solidFill>
                <a:srgbClr val="8064A2"/>
              </a:solidFill>
              <a:ln>
                <a:noFill/>
              </a:ln>
            </c:spPr>
            <c:extLst>
              <c:ext xmlns:c16="http://schemas.microsoft.com/office/drawing/2014/chart" uri="{C3380CC4-5D6E-409C-BE32-E72D297353CC}">
                <c16:uniqueId val="{00000007-C5A0-4741-ACB0-964E9AF5093A}"/>
              </c:ext>
            </c:extLst>
          </c:dPt>
          <c:dLbls>
            <c:spPr>
              <a:noFill/>
              <a:ln>
                <a:noFill/>
              </a:ln>
              <a:effectLst/>
            </c:spPr>
            <c:dLblPos val="bestFit"/>
            <c:showLegendKey val="0"/>
            <c:showVal val="0"/>
            <c:showCatName val="0"/>
            <c:showSerName val="0"/>
            <c:showPercent val="0"/>
            <c:showBubbleSize val="1"/>
            <c:showLeaderLines val="0"/>
            <c:extLst>
              <c:ext xmlns:c15="http://schemas.microsoft.com/office/drawing/2012/chart" uri="{CE6537A1-D6FC-4f65-9D91-7224C49458BB}"/>
            </c:extLst>
          </c:dLbls>
          <c:cat>
            <c:strRef>
              <c:f>ChartData!$C$12:$C$15</c:f>
              <c:strCache>
                <c:ptCount val="4"/>
                <c:pt idx="0">
                  <c:v>CO2 - 76.38%</c:v>
                </c:pt>
                <c:pt idx="1">
                  <c:v>CH4 - 17.17%</c:v>
                </c:pt>
                <c:pt idx="2">
                  <c:v>N2O - 6.45%</c:v>
                </c:pt>
                <c:pt idx="3">
                  <c:v>Aggregate F-gases - 0.00%</c:v>
                </c:pt>
              </c:strCache>
            </c:strRef>
          </c:cat>
          <c:val>
            <c:numRef>
              <c:f>ChartData!$C$5:$C$8</c:f>
              <c:numCache>
                <c:formatCode>General</c:formatCode>
                <c:ptCount val="4"/>
                <c:pt idx="0">
                  <c:v>45371.317194592179</c:v>
                </c:pt>
                <c:pt idx="1">
                  <c:v>10201.159966636589</c:v>
                </c:pt>
                <c:pt idx="2">
                  <c:v>3830.6629019762595</c:v>
                </c:pt>
                <c:pt idx="3">
                  <c:v>0</c:v>
                </c:pt>
              </c:numCache>
            </c:numRef>
          </c:val>
          <c:extLst>
            <c:ext xmlns:c16="http://schemas.microsoft.com/office/drawing/2014/chart" uri="{C3380CC4-5D6E-409C-BE32-E72D297353CC}">
              <c16:uniqueId val="{00000008-C5A0-4741-ACB0-964E9AF5093A}"/>
            </c:ext>
          </c:extLst>
        </c:ser>
        <c:dLbls>
          <c:showLegendKey val="0"/>
          <c:showVal val="0"/>
          <c:showCatName val="0"/>
          <c:showSerName val="0"/>
          <c:showPercent val="0"/>
          <c:showBubbleSize val="0"/>
          <c:showLeaderLines val="0"/>
        </c:dLbls>
        <c:firstSliceAng val="0"/>
      </c:pieChart>
      <c:spPr>
        <a:solidFill>
          <a:srgbClr val="FFFFFF"/>
        </a:solidFill>
        <a:ln>
          <a:noFill/>
        </a:ln>
      </c:spPr>
    </c:plotArea>
    <c:legend>
      <c:legendPos val="r"/>
      <c:layout>
        <c:manualLayout>
          <c:xMode val="edge"/>
          <c:yMode val="edge"/>
          <c:x val="0.63531299212598402"/>
          <c:y val="0.12097375328083999"/>
          <c:w val="0.34173764004420532"/>
          <c:h val="0.74083835374310381"/>
        </c:manualLayout>
      </c:layout>
      <c:overlay val="0"/>
      <c:spPr>
        <a:noFill/>
        <a:ln>
          <a:noFill/>
        </a:ln>
      </c:spPr>
      <c:txPr>
        <a:bodyPr/>
        <a:lstStyle/>
        <a:p>
          <a:pPr>
            <a:defRPr lang="en-US" sz="1000" b="0" i="0" u="none" strike="noStrike" kern="1200" baseline="0">
              <a:solidFill>
                <a:schemeClr val="tx1"/>
              </a:solidFill>
              <a:latin typeface="+mn-lt"/>
              <a:ea typeface="+mn-ea"/>
              <a:cs typeface="+mn-cs"/>
            </a:defRPr>
          </a:pPr>
          <a:endParaRPr lang="en-US"/>
        </a:p>
      </c:txPr>
    </c:legend>
    <c:plotVisOnly val="1"/>
    <c:dispBlanksAs val="zero"/>
    <c:showDLblsOverMax val="1"/>
  </c:chart>
  <c:spPr>
    <a:solidFill>
      <a:srgbClr val="FFFFFF"/>
    </a:solidFill>
    <a:ln w="9360">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6.70852509593442E-2"/>
          <c:y val="6.2897503621474837E-2"/>
          <c:w val="0.41199275870421603"/>
          <c:h val="0.84831894003992703"/>
        </c:manualLayout>
      </c:layout>
      <c:pieChart>
        <c:varyColors val="1"/>
        <c:ser>
          <c:idx val="0"/>
          <c:order val="0"/>
          <c:spPr>
            <a:solidFill>
              <a:srgbClr val="4F81BD"/>
            </a:solidFill>
            <a:ln>
              <a:noFill/>
            </a:ln>
          </c:spPr>
          <c:dPt>
            <c:idx val="0"/>
            <c:bubble3D val="0"/>
            <c:extLst>
              <c:ext xmlns:c16="http://schemas.microsoft.com/office/drawing/2014/chart" uri="{C3380CC4-5D6E-409C-BE32-E72D297353CC}">
                <c16:uniqueId val="{00000001-9576-4B5E-B96E-7846EBE485A5}"/>
              </c:ext>
            </c:extLst>
          </c:dPt>
          <c:dPt>
            <c:idx val="1"/>
            <c:bubble3D val="0"/>
            <c:spPr>
              <a:solidFill>
                <a:srgbClr val="C0504D"/>
              </a:solidFill>
              <a:ln>
                <a:noFill/>
              </a:ln>
            </c:spPr>
            <c:extLst>
              <c:ext xmlns:c16="http://schemas.microsoft.com/office/drawing/2014/chart" uri="{C3380CC4-5D6E-409C-BE32-E72D297353CC}">
                <c16:uniqueId val="{00000003-9576-4B5E-B96E-7846EBE485A5}"/>
              </c:ext>
            </c:extLst>
          </c:dPt>
          <c:dPt>
            <c:idx val="2"/>
            <c:bubble3D val="0"/>
            <c:spPr>
              <a:solidFill>
                <a:srgbClr val="9BBB59"/>
              </a:solidFill>
              <a:ln>
                <a:noFill/>
              </a:ln>
            </c:spPr>
            <c:extLst>
              <c:ext xmlns:c16="http://schemas.microsoft.com/office/drawing/2014/chart" uri="{C3380CC4-5D6E-409C-BE32-E72D297353CC}">
                <c16:uniqueId val="{00000005-9576-4B5E-B96E-7846EBE485A5}"/>
              </c:ext>
            </c:extLst>
          </c:dPt>
          <c:dPt>
            <c:idx val="3"/>
            <c:bubble3D val="0"/>
            <c:spPr>
              <a:solidFill>
                <a:srgbClr val="8064A2"/>
              </a:solidFill>
              <a:ln>
                <a:noFill/>
              </a:ln>
            </c:spPr>
            <c:extLst>
              <c:ext xmlns:c16="http://schemas.microsoft.com/office/drawing/2014/chart" uri="{C3380CC4-5D6E-409C-BE32-E72D297353CC}">
                <c16:uniqueId val="{00000007-9576-4B5E-B96E-7846EBE485A5}"/>
              </c:ext>
            </c:extLst>
          </c:dPt>
          <c:dLbls>
            <c:spPr>
              <a:noFill/>
              <a:ln>
                <a:noFill/>
              </a:ln>
              <a:effectLst/>
            </c:spPr>
            <c:dLblPos val="bestFit"/>
            <c:showLegendKey val="0"/>
            <c:showVal val="0"/>
            <c:showCatName val="0"/>
            <c:showSerName val="0"/>
            <c:showPercent val="0"/>
            <c:showBubbleSize val="1"/>
            <c:showLeaderLines val="0"/>
            <c:extLst>
              <c:ext xmlns:c15="http://schemas.microsoft.com/office/drawing/2012/chart" uri="{CE6537A1-D6FC-4f65-9D91-7224C49458BB}"/>
            </c:extLst>
          </c:dLbls>
          <c:cat>
            <c:strRef>
              <c:f>ChartData!$D$12:$D$15</c:f>
              <c:strCache>
                <c:ptCount val="4"/>
                <c:pt idx="0">
                  <c:v>CO2 - 75.67%</c:v>
                </c:pt>
                <c:pt idx="1">
                  <c:v>CH4 - 15.73%</c:v>
                </c:pt>
                <c:pt idx="2">
                  <c:v>N2O - 4.64%</c:v>
                </c:pt>
                <c:pt idx="3">
                  <c:v>Aggregate F-gases - 3.96%</c:v>
                </c:pt>
              </c:strCache>
            </c:strRef>
          </c:cat>
          <c:val>
            <c:numRef>
              <c:f>ChartData!$D$5:$D$8</c:f>
              <c:numCache>
                <c:formatCode>General</c:formatCode>
                <c:ptCount val="4"/>
                <c:pt idx="0">
                  <c:v>52017.494745110009</c:v>
                </c:pt>
                <c:pt idx="1">
                  <c:v>10812.338021342335</c:v>
                </c:pt>
                <c:pt idx="2">
                  <c:v>3191.6698922690784</c:v>
                </c:pt>
                <c:pt idx="3">
                  <c:v>2719.317672767042</c:v>
                </c:pt>
              </c:numCache>
            </c:numRef>
          </c:val>
          <c:extLst>
            <c:ext xmlns:c16="http://schemas.microsoft.com/office/drawing/2014/chart" uri="{C3380CC4-5D6E-409C-BE32-E72D297353CC}">
              <c16:uniqueId val="{00000008-9576-4B5E-B96E-7846EBE485A5}"/>
            </c:ext>
          </c:extLst>
        </c:ser>
        <c:dLbls>
          <c:showLegendKey val="0"/>
          <c:showVal val="0"/>
          <c:showCatName val="0"/>
          <c:showSerName val="0"/>
          <c:showPercent val="0"/>
          <c:showBubbleSize val="0"/>
          <c:showLeaderLines val="0"/>
        </c:dLbls>
        <c:firstSliceAng val="0"/>
      </c:pieChart>
      <c:spPr>
        <a:solidFill>
          <a:srgbClr val="FFFFFF"/>
        </a:solidFill>
        <a:ln>
          <a:noFill/>
        </a:ln>
      </c:spPr>
    </c:plotArea>
    <c:legend>
      <c:legendPos val="r"/>
      <c:layout>
        <c:manualLayout>
          <c:xMode val="edge"/>
          <c:yMode val="edge"/>
          <c:x val="0.63937284599072741"/>
          <c:y val="0.14241775934408729"/>
          <c:w val="0.34173764004420532"/>
          <c:h val="0.69638749250766729"/>
        </c:manualLayout>
      </c:layout>
      <c:overlay val="0"/>
      <c:spPr>
        <a:noFill/>
        <a:ln>
          <a:noFill/>
        </a:ln>
      </c:spPr>
    </c:legend>
    <c:plotVisOnly val="1"/>
    <c:dispBlanksAs val="zero"/>
    <c:showDLblsOverMax val="1"/>
  </c:chart>
  <c:spPr>
    <a:solidFill>
      <a:srgbClr val="FFFFFF"/>
    </a:solidFill>
    <a:ln w="9360">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4.185106678024525E-2"/>
          <c:y val="7.8807909795060319E-2"/>
          <c:w val="0.42602710478064593"/>
          <c:h val="0.87034186592919871"/>
        </c:manualLayout>
      </c:layout>
      <c:pieChart>
        <c:varyColors val="1"/>
        <c:ser>
          <c:idx val="0"/>
          <c:order val="0"/>
          <c:spPr>
            <a:solidFill>
              <a:srgbClr val="4F81BD"/>
            </a:solidFill>
            <a:ln>
              <a:noFill/>
            </a:ln>
          </c:spPr>
          <c:dPt>
            <c:idx val="0"/>
            <c:bubble3D val="0"/>
            <c:extLst>
              <c:ext xmlns:c16="http://schemas.microsoft.com/office/drawing/2014/chart" uri="{C3380CC4-5D6E-409C-BE32-E72D297353CC}">
                <c16:uniqueId val="{00000001-67C4-4F44-86F4-CEE129DFC311}"/>
              </c:ext>
            </c:extLst>
          </c:dPt>
          <c:dPt>
            <c:idx val="1"/>
            <c:bubble3D val="0"/>
            <c:spPr>
              <a:solidFill>
                <a:srgbClr val="C0504D"/>
              </a:solidFill>
              <a:ln>
                <a:noFill/>
              </a:ln>
            </c:spPr>
            <c:extLst>
              <c:ext xmlns:c16="http://schemas.microsoft.com/office/drawing/2014/chart" uri="{C3380CC4-5D6E-409C-BE32-E72D297353CC}">
                <c16:uniqueId val="{00000003-67C4-4F44-86F4-CEE129DFC311}"/>
              </c:ext>
            </c:extLst>
          </c:dPt>
          <c:dPt>
            <c:idx val="2"/>
            <c:bubble3D val="0"/>
            <c:spPr>
              <a:solidFill>
                <a:srgbClr val="9BBB59"/>
              </a:solidFill>
              <a:ln>
                <a:noFill/>
              </a:ln>
            </c:spPr>
            <c:extLst>
              <c:ext xmlns:c16="http://schemas.microsoft.com/office/drawing/2014/chart" uri="{C3380CC4-5D6E-409C-BE32-E72D297353CC}">
                <c16:uniqueId val="{00000005-67C4-4F44-86F4-CEE129DFC311}"/>
              </c:ext>
            </c:extLst>
          </c:dPt>
          <c:dPt>
            <c:idx val="3"/>
            <c:bubble3D val="0"/>
            <c:spPr>
              <a:solidFill>
                <a:srgbClr val="8064A2"/>
              </a:solidFill>
              <a:ln>
                <a:noFill/>
              </a:ln>
            </c:spPr>
            <c:extLst>
              <c:ext xmlns:c16="http://schemas.microsoft.com/office/drawing/2014/chart" uri="{C3380CC4-5D6E-409C-BE32-E72D297353CC}">
                <c16:uniqueId val="{00000007-67C4-4F44-86F4-CEE129DFC311}"/>
              </c:ext>
            </c:extLst>
          </c:dPt>
          <c:dLbls>
            <c:spPr>
              <a:noFill/>
              <a:ln>
                <a:noFill/>
              </a:ln>
              <a:effectLst/>
            </c:spPr>
            <c:dLblPos val="bestFit"/>
            <c:showLegendKey val="0"/>
            <c:showVal val="0"/>
            <c:showCatName val="0"/>
            <c:showSerName val="0"/>
            <c:showPercent val="0"/>
            <c:showBubbleSize val="1"/>
            <c:showLeaderLines val="0"/>
            <c:extLst>
              <c:ext xmlns:c15="http://schemas.microsoft.com/office/drawing/2012/chart" uri="{CE6537A1-D6FC-4f65-9D91-7224C49458BB}"/>
            </c:extLst>
          </c:dLbls>
          <c:cat>
            <c:strRef>
              <c:f>ChartData!$C$27:$C$30</c:f>
              <c:strCache>
                <c:ptCount val="4"/>
                <c:pt idx="0">
                  <c:v>CO2 - 75.53%</c:v>
                </c:pt>
                <c:pt idx="1">
                  <c:v>CH4 - 17.25%</c:v>
                </c:pt>
                <c:pt idx="2">
                  <c:v>N2O - 7.22%</c:v>
                </c:pt>
                <c:pt idx="3">
                  <c:v>Aggregate F-gases - 0.00%</c:v>
                </c:pt>
              </c:strCache>
            </c:strRef>
          </c:cat>
          <c:val>
            <c:numRef>
              <c:f>ChartData!$C$20:$C$23</c:f>
              <c:numCache>
                <c:formatCode>General</c:formatCode>
                <c:ptCount val="4"/>
                <c:pt idx="0">
                  <c:v>46259.542723346392</c:v>
                </c:pt>
                <c:pt idx="1">
                  <c:v>10565.247332755082</c:v>
                </c:pt>
                <c:pt idx="2">
                  <c:v>4419.9090521376047</c:v>
                </c:pt>
                <c:pt idx="3">
                  <c:v>0</c:v>
                </c:pt>
              </c:numCache>
            </c:numRef>
          </c:val>
          <c:extLst>
            <c:ext xmlns:c16="http://schemas.microsoft.com/office/drawing/2014/chart" uri="{C3380CC4-5D6E-409C-BE32-E72D297353CC}">
              <c16:uniqueId val="{00000008-67C4-4F44-86F4-CEE129DFC311}"/>
            </c:ext>
          </c:extLst>
        </c:ser>
        <c:dLbls>
          <c:showLegendKey val="0"/>
          <c:showVal val="0"/>
          <c:showCatName val="0"/>
          <c:showSerName val="0"/>
          <c:showPercent val="0"/>
          <c:showBubbleSize val="0"/>
          <c:showLeaderLines val="0"/>
        </c:dLbls>
        <c:firstSliceAng val="0"/>
      </c:pieChart>
      <c:spPr>
        <a:solidFill>
          <a:srgbClr val="FFFFFF"/>
        </a:solidFill>
        <a:ln>
          <a:noFill/>
        </a:ln>
      </c:spPr>
    </c:plotArea>
    <c:legend>
      <c:legendPos val="r"/>
      <c:layout>
        <c:manualLayout>
          <c:xMode val="edge"/>
          <c:yMode val="edge"/>
          <c:x val="0.64709857344418253"/>
          <c:y val="0.13596843276786619"/>
          <c:w val="0.34171965900011225"/>
          <c:h val="0.78999561566220367"/>
        </c:manualLayout>
      </c:layout>
      <c:overlay val="0"/>
      <c:spPr>
        <a:noFill/>
        <a:ln>
          <a:noFill/>
        </a:ln>
      </c:spPr>
    </c:legend>
    <c:plotVisOnly val="1"/>
    <c:dispBlanksAs val="zero"/>
    <c:showDLblsOverMax val="1"/>
  </c:chart>
  <c:spPr>
    <a:solidFill>
      <a:srgbClr val="FFFFFF"/>
    </a:solidFill>
    <a:ln w="9360">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6.5900328859809551E-2"/>
          <c:y val="6.7420586101384808E-2"/>
          <c:w val="0.41734284708448183"/>
          <c:h val="0.87613279436881231"/>
        </c:manualLayout>
      </c:layout>
      <c:pieChart>
        <c:varyColors val="1"/>
        <c:ser>
          <c:idx val="0"/>
          <c:order val="0"/>
          <c:spPr>
            <a:solidFill>
              <a:srgbClr val="4F81BD"/>
            </a:solidFill>
            <a:ln>
              <a:noFill/>
            </a:ln>
          </c:spPr>
          <c:dPt>
            <c:idx val="0"/>
            <c:bubble3D val="0"/>
            <c:extLst>
              <c:ext xmlns:c16="http://schemas.microsoft.com/office/drawing/2014/chart" uri="{C3380CC4-5D6E-409C-BE32-E72D297353CC}">
                <c16:uniqueId val="{00000001-85AA-4729-A63E-4A3D96403ACA}"/>
              </c:ext>
            </c:extLst>
          </c:dPt>
          <c:dPt>
            <c:idx val="1"/>
            <c:bubble3D val="0"/>
            <c:spPr>
              <a:solidFill>
                <a:srgbClr val="C0504D"/>
              </a:solidFill>
              <a:ln>
                <a:noFill/>
              </a:ln>
            </c:spPr>
            <c:extLst>
              <c:ext xmlns:c16="http://schemas.microsoft.com/office/drawing/2014/chart" uri="{C3380CC4-5D6E-409C-BE32-E72D297353CC}">
                <c16:uniqueId val="{00000003-85AA-4729-A63E-4A3D96403ACA}"/>
              </c:ext>
            </c:extLst>
          </c:dPt>
          <c:dPt>
            <c:idx val="2"/>
            <c:bubble3D val="0"/>
            <c:spPr>
              <a:solidFill>
                <a:srgbClr val="9BBB59"/>
              </a:solidFill>
              <a:ln>
                <a:noFill/>
              </a:ln>
            </c:spPr>
            <c:extLst>
              <c:ext xmlns:c16="http://schemas.microsoft.com/office/drawing/2014/chart" uri="{C3380CC4-5D6E-409C-BE32-E72D297353CC}">
                <c16:uniqueId val="{00000005-85AA-4729-A63E-4A3D96403ACA}"/>
              </c:ext>
            </c:extLst>
          </c:dPt>
          <c:dPt>
            <c:idx val="3"/>
            <c:bubble3D val="0"/>
            <c:spPr>
              <a:solidFill>
                <a:srgbClr val="8064A2"/>
              </a:solidFill>
              <a:ln>
                <a:noFill/>
              </a:ln>
            </c:spPr>
            <c:extLst>
              <c:ext xmlns:c16="http://schemas.microsoft.com/office/drawing/2014/chart" uri="{C3380CC4-5D6E-409C-BE32-E72D297353CC}">
                <c16:uniqueId val="{00000007-85AA-4729-A63E-4A3D96403ACA}"/>
              </c:ext>
            </c:extLst>
          </c:dPt>
          <c:dLbls>
            <c:spPr>
              <a:noFill/>
              <a:ln>
                <a:noFill/>
              </a:ln>
              <a:effectLst/>
            </c:spPr>
            <c:dLblPos val="bestFit"/>
            <c:showLegendKey val="0"/>
            <c:showVal val="0"/>
            <c:showCatName val="0"/>
            <c:showSerName val="0"/>
            <c:showPercent val="0"/>
            <c:showBubbleSize val="1"/>
            <c:showLeaderLines val="0"/>
            <c:extLst>
              <c:ext xmlns:c15="http://schemas.microsoft.com/office/drawing/2012/chart" uri="{CE6537A1-D6FC-4f65-9D91-7224C49458BB}"/>
            </c:extLst>
          </c:dLbls>
          <c:cat>
            <c:strRef>
              <c:f>ChartData!$D$27:$D$30</c:f>
              <c:strCache>
                <c:ptCount val="4"/>
                <c:pt idx="0">
                  <c:v>CO2 - 71.41%</c:v>
                </c:pt>
                <c:pt idx="1">
                  <c:v>CH4 - 18.17%</c:v>
                </c:pt>
                <c:pt idx="2">
                  <c:v>N2O - 5.90%</c:v>
                </c:pt>
                <c:pt idx="3">
                  <c:v>Aggregate F-gases - 4.51%</c:v>
                </c:pt>
              </c:strCache>
            </c:strRef>
          </c:cat>
          <c:val>
            <c:numRef>
              <c:f>ChartData!$D$20:$D$23</c:f>
              <c:numCache>
                <c:formatCode>General</c:formatCode>
                <c:ptCount val="4"/>
                <c:pt idx="0">
                  <c:v>43044.063397017802</c:v>
                </c:pt>
                <c:pt idx="1">
                  <c:v>10953.219245246588</c:v>
                </c:pt>
                <c:pt idx="2">
                  <c:v>3558.8842626247624</c:v>
                </c:pt>
                <c:pt idx="3">
                  <c:v>2719.3176727670416</c:v>
                </c:pt>
              </c:numCache>
            </c:numRef>
          </c:val>
          <c:extLst>
            <c:ext xmlns:c16="http://schemas.microsoft.com/office/drawing/2014/chart" uri="{C3380CC4-5D6E-409C-BE32-E72D297353CC}">
              <c16:uniqueId val="{00000008-85AA-4729-A63E-4A3D96403ACA}"/>
            </c:ext>
          </c:extLst>
        </c:ser>
        <c:dLbls>
          <c:showLegendKey val="0"/>
          <c:showVal val="0"/>
          <c:showCatName val="0"/>
          <c:showSerName val="0"/>
          <c:showPercent val="0"/>
          <c:showBubbleSize val="0"/>
          <c:showLeaderLines val="0"/>
        </c:dLbls>
        <c:firstSliceAng val="0"/>
      </c:pieChart>
      <c:spPr>
        <a:solidFill>
          <a:srgbClr val="FFFFFF"/>
        </a:solidFill>
        <a:ln>
          <a:noFill/>
        </a:ln>
      </c:spPr>
    </c:plotArea>
    <c:legend>
      <c:legendPos val="r"/>
      <c:layout>
        <c:manualLayout>
          <c:xMode val="edge"/>
          <c:yMode val="edge"/>
          <c:x val="0.64192318590453623"/>
          <c:y val="0.13701956224905026"/>
          <c:w val="0.34171965900011225"/>
          <c:h val="0.72873410933409044"/>
        </c:manualLayout>
      </c:layout>
      <c:overlay val="0"/>
      <c:spPr>
        <a:noFill/>
        <a:ln>
          <a:noFill/>
        </a:ln>
      </c:spPr>
    </c:legend>
    <c:plotVisOnly val="1"/>
    <c:dispBlanksAs val="zero"/>
    <c:showDLblsOverMax val="1"/>
  </c:chart>
  <c:spPr>
    <a:solidFill>
      <a:srgbClr val="FFFFFF"/>
    </a:solidFill>
    <a:ln w="9360">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4.744195055809787E-2"/>
          <c:y val="7.3155003291921067E-2"/>
          <c:w val="0.4279350488982217"/>
          <c:h val="0.87611336105366711"/>
        </c:manualLayout>
      </c:layout>
      <c:pieChart>
        <c:varyColors val="1"/>
        <c:ser>
          <c:idx val="0"/>
          <c:order val="0"/>
          <c:spPr>
            <a:solidFill>
              <a:srgbClr val="4F81BD"/>
            </a:solidFill>
            <a:ln>
              <a:noFill/>
            </a:ln>
          </c:spPr>
          <c:dPt>
            <c:idx val="0"/>
            <c:bubble3D val="0"/>
            <c:extLst>
              <c:ext xmlns:c16="http://schemas.microsoft.com/office/drawing/2014/chart" uri="{C3380CC4-5D6E-409C-BE32-E72D297353CC}">
                <c16:uniqueId val="{00000001-6B2F-4177-A529-C6D5A55F95ED}"/>
              </c:ext>
            </c:extLst>
          </c:dPt>
          <c:dPt>
            <c:idx val="1"/>
            <c:bubble3D val="0"/>
            <c:spPr>
              <a:solidFill>
                <a:srgbClr val="C0504D"/>
              </a:solidFill>
              <a:ln>
                <a:noFill/>
              </a:ln>
            </c:spPr>
            <c:extLst>
              <c:ext xmlns:c16="http://schemas.microsoft.com/office/drawing/2014/chart" uri="{C3380CC4-5D6E-409C-BE32-E72D297353CC}">
                <c16:uniqueId val="{00000003-6B2F-4177-A529-C6D5A55F95ED}"/>
              </c:ext>
            </c:extLst>
          </c:dPt>
          <c:dPt>
            <c:idx val="2"/>
            <c:bubble3D val="0"/>
            <c:spPr>
              <a:solidFill>
                <a:srgbClr val="9BBB59"/>
              </a:solidFill>
              <a:ln>
                <a:noFill/>
              </a:ln>
            </c:spPr>
            <c:extLst>
              <c:ext xmlns:c16="http://schemas.microsoft.com/office/drawing/2014/chart" uri="{C3380CC4-5D6E-409C-BE32-E72D297353CC}">
                <c16:uniqueId val="{00000005-6B2F-4177-A529-C6D5A55F95ED}"/>
              </c:ext>
            </c:extLst>
          </c:dPt>
          <c:dPt>
            <c:idx val="3"/>
            <c:bubble3D val="0"/>
            <c:spPr>
              <a:solidFill>
                <a:srgbClr val="8064A2"/>
              </a:solidFill>
              <a:ln>
                <a:noFill/>
              </a:ln>
            </c:spPr>
            <c:extLst>
              <c:ext xmlns:c16="http://schemas.microsoft.com/office/drawing/2014/chart" uri="{C3380CC4-5D6E-409C-BE32-E72D297353CC}">
                <c16:uniqueId val="{00000007-6B2F-4177-A529-C6D5A55F95ED}"/>
              </c:ext>
            </c:extLst>
          </c:dPt>
          <c:dPt>
            <c:idx val="4"/>
            <c:bubble3D val="0"/>
            <c:spPr>
              <a:solidFill>
                <a:srgbClr val="4BACC6"/>
              </a:solidFill>
              <a:ln>
                <a:noFill/>
              </a:ln>
            </c:spPr>
            <c:extLst>
              <c:ext xmlns:c16="http://schemas.microsoft.com/office/drawing/2014/chart" uri="{C3380CC4-5D6E-409C-BE32-E72D297353CC}">
                <c16:uniqueId val="{00000009-6B2F-4177-A529-C6D5A55F95ED}"/>
              </c:ext>
            </c:extLst>
          </c:dPt>
          <c:dLbls>
            <c:spPr>
              <a:noFill/>
              <a:ln>
                <a:noFill/>
              </a:ln>
              <a:effectLst/>
            </c:spPr>
            <c:dLblPos val="bestFit"/>
            <c:showLegendKey val="0"/>
            <c:showVal val="0"/>
            <c:showCatName val="0"/>
            <c:showSerName val="0"/>
            <c:showPercent val="0"/>
            <c:showBubbleSize val="1"/>
            <c:showLeaderLines val="0"/>
            <c:extLst>
              <c:ext xmlns:c15="http://schemas.microsoft.com/office/drawing/2012/chart" uri="{CE6537A1-D6FC-4f65-9D91-7224C49458BB}"/>
            </c:extLst>
          </c:dLbls>
          <c:cat>
            <c:strRef>
              <c:f>ChartData!$C$44:$C$48</c:f>
              <c:strCache>
                <c:ptCount val="5"/>
                <c:pt idx="0">
                  <c:v>Energy - 69.39%</c:v>
                </c:pt>
                <c:pt idx="1">
                  <c:v>Industrial Processes and Product Use - 9.83%</c:v>
                </c:pt>
                <c:pt idx="2">
                  <c:v>Agriculture  - 11.75%</c:v>
                </c:pt>
                <c:pt idx="3">
                  <c:v>Waste - 9.02%</c:v>
                </c:pt>
                <c:pt idx="4">
                  <c:v>Other - 0.00%</c:v>
                </c:pt>
              </c:strCache>
            </c:strRef>
          </c:cat>
          <c:val>
            <c:numRef>
              <c:f>ChartData!$C$36:$C$40</c:f>
              <c:numCache>
                <c:formatCode>0.00</c:formatCode>
                <c:ptCount val="5"/>
                <c:pt idx="0" formatCode="0.0">
                  <c:v>41221.947938456149</c:v>
                </c:pt>
                <c:pt idx="1">
                  <c:v>5839.2578454561035</c:v>
                </c:pt>
                <c:pt idx="2">
                  <c:v>6981.1621042784054</c:v>
                </c:pt>
                <c:pt idx="3">
                  <c:v>5360.7721750143737</c:v>
                </c:pt>
                <c:pt idx="4">
                  <c:v>0</c:v>
                </c:pt>
              </c:numCache>
            </c:numRef>
          </c:val>
          <c:extLst>
            <c:ext xmlns:c16="http://schemas.microsoft.com/office/drawing/2014/chart" uri="{C3380CC4-5D6E-409C-BE32-E72D297353CC}">
              <c16:uniqueId val="{0000000A-6B2F-4177-A529-C6D5A55F95ED}"/>
            </c:ext>
          </c:extLst>
        </c:ser>
        <c:dLbls>
          <c:showLegendKey val="0"/>
          <c:showVal val="0"/>
          <c:showCatName val="0"/>
          <c:showSerName val="0"/>
          <c:showPercent val="0"/>
          <c:showBubbleSize val="0"/>
          <c:showLeaderLines val="0"/>
        </c:dLbls>
        <c:firstSliceAng val="0"/>
      </c:pieChart>
      <c:spPr>
        <a:solidFill>
          <a:srgbClr val="FFFFFF"/>
        </a:solidFill>
        <a:ln>
          <a:noFill/>
        </a:ln>
      </c:spPr>
    </c:plotArea>
    <c:legend>
      <c:legendPos val="r"/>
      <c:layout>
        <c:manualLayout>
          <c:xMode val="edge"/>
          <c:yMode val="edge"/>
          <c:x val="0.60928174752537356"/>
          <c:y val="6.9281306710156379E-2"/>
          <c:w val="0.37963553600947375"/>
          <c:h val="0.86321296759453281"/>
        </c:manualLayout>
      </c:layout>
      <c:overlay val="0"/>
      <c:spPr>
        <a:noFill/>
        <a:ln>
          <a:noFill/>
        </a:ln>
      </c:spPr>
    </c:legend>
    <c:plotVisOnly val="1"/>
    <c:dispBlanksAs val="zero"/>
    <c:showDLblsOverMax val="1"/>
  </c:chart>
  <c:spPr>
    <a:solidFill>
      <a:srgbClr val="FFFFFF"/>
    </a:solidFill>
    <a:ln w="9360">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6.8080520739531594E-2"/>
          <c:y val="7.3097062456182693E-2"/>
          <c:w val="0.41272192895091597"/>
          <c:h val="0.87605257221384947"/>
        </c:manualLayout>
      </c:layout>
      <c:pieChart>
        <c:varyColors val="1"/>
        <c:ser>
          <c:idx val="0"/>
          <c:order val="0"/>
          <c:spPr>
            <a:solidFill>
              <a:srgbClr val="4F81BD"/>
            </a:solidFill>
            <a:ln>
              <a:noFill/>
            </a:ln>
          </c:spPr>
          <c:dPt>
            <c:idx val="0"/>
            <c:bubble3D val="0"/>
            <c:extLst>
              <c:ext xmlns:c16="http://schemas.microsoft.com/office/drawing/2014/chart" uri="{C3380CC4-5D6E-409C-BE32-E72D297353CC}">
                <c16:uniqueId val="{00000001-3274-4083-93A4-9582D16A4C19}"/>
              </c:ext>
            </c:extLst>
          </c:dPt>
          <c:dPt>
            <c:idx val="1"/>
            <c:bubble3D val="0"/>
            <c:spPr>
              <a:solidFill>
                <a:srgbClr val="C0504D"/>
              </a:solidFill>
              <a:ln>
                <a:noFill/>
              </a:ln>
            </c:spPr>
            <c:extLst>
              <c:ext xmlns:c16="http://schemas.microsoft.com/office/drawing/2014/chart" uri="{C3380CC4-5D6E-409C-BE32-E72D297353CC}">
                <c16:uniqueId val="{00000003-3274-4083-93A4-9582D16A4C19}"/>
              </c:ext>
            </c:extLst>
          </c:dPt>
          <c:dPt>
            <c:idx val="2"/>
            <c:bubble3D val="0"/>
            <c:spPr>
              <a:solidFill>
                <a:srgbClr val="9BBB59"/>
              </a:solidFill>
              <a:ln>
                <a:noFill/>
              </a:ln>
            </c:spPr>
            <c:extLst>
              <c:ext xmlns:c16="http://schemas.microsoft.com/office/drawing/2014/chart" uri="{C3380CC4-5D6E-409C-BE32-E72D297353CC}">
                <c16:uniqueId val="{00000005-3274-4083-93A4-9582D16A4C19}"/>
              </c:ext>
            </c:extLst>
          </c:dPt>
          <c:dPt>
            <c:idx val="3"/>
            <c:bubble3D val="0"/>
            <c:spPr>
              <a:solidFill>
                <a:srgbClr val="8064A2"/>
              </a:solidFill>
              <a:ln>
                <a:noFill/>
              </a:ln>
            </c:spPr>
            <c:extLst>
              <c:ext xmlns:c16="http://schemas.microsoft.com/office/drawing/2014/chart" uri="{C3380CC4-5D6E-409C-BE32-E72D297353CC}">
                <c16:uniqueId val="{00000007-3274-4083-93A4-9582D16A4C19}"/>
              </c:ext>
            </c:extLst>
          </c:dPt>
          <c:dPt>
            <c:idx val="4"/>
            <c:bubble3D val="0"/>
            <c:spPr>
              <a:solidFill>
                <a:srgbClr val="4BACC6"/>
              </a:solidFill>
              <a:ln>
                <a:noFill/>
              </a:ln>
            </c:spPr>
            <c:extLst>
              <c:ext xmlns:c16="http://schemas.microsoft.com/office/drawing/2014/chart" uri="{C3380CC4-5D6E-409C-BE32-E72D297353CC}">
                <c16:uniqueId val="{00000009-3274-4083-93A4-9582D16A4C19}"/>
              </c:ext>
            </c:extLst>
          </c:dPt>
          <c:dLbls>
            <c:spPr>
              <a:noFill/>
              <a:ln>
                <a:noFill/>
              </a:ln>
              <a:effectLst/>
            </c:spPr>
            <c:dLblPos val="bestFit"/>
            <c:showLegendKey val="0"/>
            <c:showVal val="0"/>
            <c:showCatName val="0"/>
            <c:showSerName val="0"/>
            <c:showPercent val="0"/>
            <c:showBubbleSize val="1"/>
            <c:showLeaderLines val="0"/>
            <c:extLst>
              <c:ext xmlns:c15="http://schemas.microsoft.com/office/drawing/2012/chart" uri="{CE6537A1-D6FC-4f65-9D91-7224C49458BB}"/>
            </c:extLst>
          </c:dLbls>
          <c:cat>
            <c:strRef>
              <c:f>ChartData!$D$44:$D$48</c:f>
              <c:strCache>
                <c:ptCount val="5"/>
                <c:pt idx="0">
                  <c:v>Energy - 70.06%</c:v>
                </c:pt>
                <c:pt idx="1">
                  <c:v>Industrial Processes and Product Use - 11.03%</c:v>
                </c:pt>
                <c:pt idx="2">
                  <c:v>Agriculture  - 9.64%</c:v>
                </c:pt>
                <c:pt idx="3">
                  <c:v>Waste - 9.28%</c:v>
                </c:pt>
                <c:pt idx="4">
                  <c:v>Other - 0.00%</c:v>
                </c:pt>
              </c:strCache>
            </c:strRef>
          </c:cat>
          <c:val>
            <c:numRef>
              <c:f>ChartData!$D$36:$D$40</c:f>
              <c:numCache>
                <c:formatCode>General</c:formatCode>
                <c:ptCount val="5"/>
                <c:pt idx="0">
                  <c:v>48157.497928199373</c:v>
                </c:pt>
                <c:pt idx="1">
                  <c:v>7578.89452023796</c:v>
                </c:pt>
                <c:pt idx="2">
                  <c:v>6623.5344012371725</c:v>
                </c:pt>
                <c:pt idx="3">
                  <c:v>6380.8934818139496</c:v>
                </c:pt>
                <c:pt idx="4">
                  <c:v>0</c:v>
                </c:pt>
              </c:numCache>
            </c:numRef>
          </c:val>
          <c:extLst>
            <c:ext xmlns:c16="http://schemas.microsoft.com/office/drawing/2014/chart" uri="{C3380CC4-5D6E-409C-BE32-E72D297353CC}">
              <c16:uniqueId val="{0000000A-3274-4083-93A4-9582D16A4C19}"/>
            </c:ext>
          </c:extLst>
        </c:ser>
        <c:dLbls>
          <c:showLegendKey val="0"/>
          <c:showVal val="0"/>
          <c:showCatName val="0"/>
          <c:showSerName val="0"/>
          <c:showPercent val="0"/>
          <c:showBubbleSize val="0"/>
          <c:showLeaderLines val="0"/>
        </c:dLbls>
        <c:firstSliceAng val="0"/>
      </c:pieChart>
      <c:spPr>
        <a:solidFill>
          <a:srgbClr val="FFFFFF"/>
        </a:solidFill>
        <a:ln>
          <a:noFill/>
        </a:ln>
      </c:spPr>
    </c:plotArea>
    <c:legend>
      <c:legendPos val="r"/>
      <c:layout>
        <c:manualLayout>
          <c:xMode val="edge"/>
          <c:yMode val="edge"/>
          <c:x val="0.61420931079267305"/>
          <c:y val="6.9281131490447706E-2"/>
          <c:w val="0.36565832656484221"/>
          <c:h val="0.86251333936700481"/>
        </c:manualLayout>
      </c:layout>
      <c:overlay val="0"/>
      <c:spPr>
        <a:noFill/>
        <a:ln>
          <a:noFill/>
        </a:ln>
      </c:spPr>
    </c:legend>
    <c:plotVisOnly val="1"/>
    <c:dispBlanksAs val="zero"/>
    <c:showDLblsOverMax val="1"/>
  </c:chart>
  <c:spPr>
    <a:solidFill>
      <a:srgbClr val="FFFFFF"/>
    </a:solidFill>
    <a:ln w="9360">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3.0321477616330118E-2"/>
          <c:y val="4.5978179846852339E-2"/>
          <c:w val="0.50157427332685844"/>
          <c:h val="0.845427504520602"/>
        </c:manualLayout>
      </c:layout>
      <c:pieChart>
        <c:varyColors val="1"/>
        <c:ser>
          <c:idx val="0"/>
          <c:order val="0"/>
          <c:spPr>
            <a:solidFill>
              <a:srgbClr val="4F81BD"/>
            </a:solidFill>
            <a:ln>
              <a:noFill/>
            </a:ln>
          </c:spPr>
          <c:dPt>
            <c:idx val="0"/>
            <c:bubble3D val="0"/>
            <c:spPr>
              <a:solidFill>
                <a:srgbClr val="4672A8"/>
              </a:solidFill>
              <a:ln>
                <a:noFill/>
              </a:ln>
            </c:spPr>
            <c:extLst>
              <c:ext xmlns:c16="http://schemas.microsoft.com/office/drawing/2014/chart" uri="{C3380CC4-5D6E-409C-BE32-E72D297353CC}">
                <c16:uniqueId val="{00000001-A61D-4C7D-ACAB-D44B39FB8C4D}"/>
              </c:ext>
            </c:extLst>
          </c:dPt>
          <c:dPt>
            <c:idx val="1"/>
            <c:bubble3D val="0"/>
            <c:spPr>
              <a:solidFill>
                <a:srgbClr val="AB4744"/>
              </a:solidFill>
              <a:ln>
                <a:noFill/>
              </a:ln>
            </c:spPr>
            <c:extLst>
              <c:ext xmlns:c16="http://schemas.microsoft.com/office/drawing/2014/chart" uri="{C3380CC4-5D6E-409C-BE32-E72D297353CC}">
                <c16:uniqueId val="{00000003-A61D-4C7D-ACAB-D44B39FB8C4D}"/>
              </c:ext>
            </c:extLst>
          </c:dPt>
          <c:dPt>
            <c:idx val="2"/>
            <c:bubble3D val="0"/>
            <c:spPr>
              <a:solidFill>
                <a:srgbClr val="8AA64F"/>
              </a:solidFill>
              <a:ln>
                <a:noFill/>
              </a:ln>
            </c:spPr>
            <c:extLst>
              <c:ext xmlns:c16="http://schemas.microsoft.com/office/drawing/2014/chart" uri="{C3380CC4-5D6E-409C-BE32-E72D297353CC}">
                <c16:uniqueId val="{00000005-A61D-4C7D-ACAB-D44B39FB8C4D}"/>
              </c:ext>
            </c:extLst>
          </c:dPt>
          <c:dPt>
            <c:idx val="3"/>
            <c:bubble3D val="0"/>
            <c:spPr>
              <a:solidFill>
                <a:srgbClr val="725990"/>
              </a:solidFill>
              <a:ln>
                <a:noFill/>
              </a:ln>
            </c:spPr>
            <c:extLst>
              <c:ext xmlns:c16="http://schemas.microsoft.com/office/drawing/2014/chart" uri="{C3380CC4-5D6E-409C-BE32-E72D297353CC}">
                <c16:uniqueId val="{00000007-A61D-4C7D-ACAB-D44B39FB8C4D}"/>
              </c:ext>
            </c:extLst>
          </c:dPt>
          <c:dPt>
            <c:idx val="4"/>
            <c:bubble3D val="0"/>
            <c:spPr>
              <a:solidFill>
                <a:srgbClr val="4299B0"/>
              </a:solidFill>
              <a:ln>
                <a:noFill/>
              </a:ln>
            </c:spPr>
            <c:extLst>
              <c:ext xmlns:c16="http://schemas.microsoft.com/office/drawing/2014/chart" uri="{C3380CC4-5D6E-409C-BE32-E72D297353CC}">
                <c16:uniqueId val="{00000009-A61D-4C7D-ACAB-D44B39FB8C4D}"/>
              </c:ext>
            </c:extLst>
          </c:dPt>
          <c:dPt>
            <c:idx val="5"/>
            <c:bubble3D val="0"/>
            <c:spPr>
              <a:solidFill>
                <a:srgbClr val="DC853E"/>
              </a:solidFill>
              <a:ln>
                <a:noFill/>
              </a:ln>
            </c:spPr>
            <c:extLst>
              <c:ext xmlns:c16="http://schemas.microsoft.com/office/drawing/2014/chart" uri="{C3380CC4-5D6E-409C-BE32-E72D297353CC}">
                <c16:uniqueId val="{0000000B-A61D-4C7D-ACAB-D44B39FB8C4D}"/>
              </c:ext>
            </c:extLst>
          </c:dPt>
          <c:dPt>
            <c:idx val="6"/>
            <c:bubble3D val="0"/>
            <c:spPr>
              <a:solidFill>
                <a:srgbClr val="93A9CE"/>
              </a:solidFill>
              <a:ln>
                <a:noFill/>
              </a:ln>
            </c:spPr>
            <c:extLst>
              <c:ext xmlns:c16="http://schemas.microsoft.com/office/drawing/2014/chart" uri="{C3380CC4-5D6E-409C-BE32-E72D297353CC}">
                <c16:uniqueId val="{0000000D-A61D-4C7D-ACAB-D44B39FB8C4D}"/>
              </c:ext>
            </c:extLst>
          </c:dPt>
          <c:dLbls>
            <c:spPr>
              <a:noFill/>
              <a:ln>
                <a:noFill/>
              </a:ln>
              <a:effectLst/>
            </c:spPr>
            <c:dLblPos val="bestFit"/>
            <c:showLegendKey val="0"/>
            <c:showVal val="0"/>
            <c:showCatName val="0"/>
            <c:showSerName val="0"/>
            <c:showPercent val="0"/>
            <c:showBubbleSize val="1"/>
            <c:showLeaderLines val="0"/>
            <c:extLst>
              <c:ext xmlns:c15="http://schemas.microsoft.com/office/drawing/2012/chart" uri="{CE6537A1-D6FC-4f65-9D91-7224C49458BB}"/>
            </c:extLst>
          </c:dLbls>
          <c:cat>
            <c:strRef>
              <c:f>ChartData!$C$102:$C$108</c:f>
              <c:strCache>
                <c:ptCount val="7"/>
                <c:pt idx="0">
                  <c:v>1.A.1. Energy industries - 39.74%</c:v>
                </c:pt>
                <c:pt idx="1">
                  <c:v>1.A.2. Manufacturing Industries and Construction - 23.63%</c:v>
                </c:pt>
                <c:pt idx="2">
                  <c:v>1.A.3. Transport - 24.44%</c:v>
                </c:pt>
                <c:pt idx="3">
                  <c:v>1.A.4. Other sectors - 11.36%</c:v>
                </c:pt>
                <c:pt idx="4">
                  <c:v>1.A.5. Other (not specified elsewhere) - 0.26%</c:v>
                </c:pt>
                <c:pt idx="5">
                  <c:v>1.B. Fugitive Emissions from Fuels - 0.57%</c:v>
                </c:pt>
                <c:pt idx="6">
                  <c:v>1.C. CO2 Transport and Storage - 0.00%</c:v>
                </c:pt>
              </c:strCache>
            </c:strRef>
          </c:cat>
          <c:val>
            <c:numRef>
              <c:f>ChartData!$C$57:$C$63</c:f>
              <c:numCache>
                <c:formatCode>General</c:formatCode>
                <c:ptCount val="7"/>
                <c:pt idx="0">
                  <c:v>16382.909345079983</c:v>
                </c:pt>
                <c:pt idx="1">
                  <c:v>9738.924577903168</c:v>
                </c:pt>
                <c:pt idx="2">
                  <c:v>10075.308363553877</c:v>
                </c:pt>
                <c:pt idx="3">
                  <c:v>4682.5710424291565</c:v>
                </c:pt>
                <c:pt idx="4">
                  <c:v>105.38460663171701</c:v>
                </c:pt>
                <c:pt idx="5">
                  <c:v>236.85000285824768</c:v>
                </c:pt>
                <c:pt idx="6">
                  <c:v>0</c:v>
                </c:pt>
              </c:numCache>
            </c:numRef>
          </c:val>
          <c:extLst>
            <c:ext xmlns:c16="http://schemas.microsoft.com/office/drawing/2014/chart" uri="{C3380CC4-5D6E-409C-BE32-E72D297353CC}">
              <c16:uniqueId val="{0000000E-A61D-4C7D-ACAB-D44B39FB8C4D}"/>
            </c:ext>
          </c:extLst>
        </c:ser>
        <c:dLbls>
          <c:showLegendKey val="0"/>
          <c:showVal val="0"/>
          <c:showCatName val="0"/>
          <c:showSerName val="0"/>
          <c:showPercent val="0"/>
          <c:showBubbleSize val="0"/>
          <c:showLeaderLines val="0"/>
        </c:dLbls>
        <c:firstSliceAng val="0"/>
      </c:pieChart>
      <c:spPr>
        <a:solidFill>
          <a:srgbClr val="FFFFFF"/>
        </a:solidFill>
        <a:ln>
          <a:noFill/>
        </a:ln>
      </c:spPr>
    </c:plotArea>
    <c:legend>
      <c:legendPos val="r"/>
      <c:layout>
        <c:manualLayout>
          <c:xMode val="edge"/>
          <c:yMode val="edge"/>
          <c:x val="0.56279026485325701"/>
          <c:y val="3.7675665541807297E-2"/>
          <c:w val="0.42201316549548351"/>
          <c:h val="0.93758751422161823"/>
        </c:manualLayout>
      </c:layout>
      <c:overlay val="0"/>
      <c:spPr>
        <a:noFill/>
        <a:ln>
          <a:noFill/>
        </a:ln>
      </c:spPr>
    </c:legend>
    <c:plotVisOnly val="1"/>
    <c:dispBlanksAs val="zero"/>
    <c:showDLblsOverMax val="1"/>
  </c:chart>
  <c:spPr>
    <a:solidFill>
      <a:srgbClr val="FFFFFF"/>
    </a:solidFill>
    <a:ln w="9360">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3.5694320131866554E-2"/>
          <c:y val="4.8221046308586125E-2"/>
          <c:w val="0.50153745564421426"/>
          <c:h val="0.81779357367836514"/>
        </c:manualLayout>
      </c:layout>
      <c:pieChart>
        <c:varyColors val="1"/>
        <c:ser>
          <c:idx val="0"/>
          <c:order val="0"/>
          <c:spPr>
            <a:solidFill>
              <a:srgbClr val="4F81BD"/>
            </a:solidFill>
            <a:ln>
              <a:noFill/>
            </a:ln>
          </c:spPr>
          <c:dPt>
            <c:idx val="0"/>
            <c:bubble3D val="0"/>
            <c:spPr>
              <a:solidFill>
                <a:srgbClr val="4672A8"/>
              </a:solidFill>
              <a:ln>
                <a:noFill/>
              </a:ln>
            </c:spPr>
            <c:extLst>
              <c:ext xmlns:c16="http://schemas.microsoft.com/office/drawing/2014/chart" uri="{C3380CC4-5D6E-409C-BE32-E72D297353CC}">
                <c16:uniqueId val="{00000001-8BD6-4C5D-917C-7A343D4DB198}"/>
              </c:ext>
            </c:extLst>
          </c:dPt>
          <c:dPt>
            <c:idx val="1"/>
            <c:bubble3D val="0"/>
            <c:spPr>
              <a:solidFill>
                <a:srgbClr val="AB4744"/>
              </a:solidFill>
              <a:ln>
                <a:noFill/>
              </a:ln>
            </c:spPr>
            <c:extLst>
              <c:ext xmlns:c16="http://schemas.microsoft.com/office/drawing/2014/chart" uri="{C3380CC4-5D6E-409C-BE32-E72D297353CC}">
                <c16:uniqueId val="{00000003-8BD6-4C5D-917C-7A343D4DB198}"/>
              </c:ext>
            </c:extLst>
          </c:dPt>
          <c:dPt>
            <c:idx val="2"/>
            <c:bubble3D val="0"/>
            <c:spPr>
              <a:solidFill>
                <a:srgbClr val="8AA64F"/>
              </a:solidFill>
              <a:ln>
                <a:noFill/>
              </a:ln>
            </c:spPr>
            <c:extLst>
              <c:ext xmlns:c16="http://schemas.microsoft.com/office/drawing/2014/chart" uri="{C3380CC4-5D6E-409C-BE32-E72D297353CC}">
                <c16:uniqueId val="{00000005-8BD6-4C5D-917C-7A343D4DB198}"/>
              </c:ext>
            </c:extLst>
          </c:dPt>
          <c:dPt>
            <c:idx val="3"/>
            <c:bubble3D val="0"/>
            <c:spPr>
              <a:solidFill>
                <a:srgbClr val="725990"/>
              </a:solidFill>
              <a:ln>
                <a:noFill/>
              </a:ln>
            </c:spPr>
            <c:extLst>
              <c:ext xmlns:c16="http://schemas.microsoft.com/office/drawing/2014/chart" uri="{C3380CC4-5D6E-409C-BE32-E72D297353CC}">
                <c16:uniqueId val="{00000007-8BD6-4C5D-917C-7A343D4DB198}"/>
              </c:ext>
            </c:extLst>
          </c:dPt>
          <c:dPt>
            <c:idx val="4"/>
            <c:bubble3D val="0"/>
            <c:spPr>
              <a:solidFill>
                <a:srgbClr val="4299B0"/>
              </a:solidFill>
              <a:ln>
                <a:noFill/>
              </a:ln>
            </c:spPr>
            <c:extLst>
              <c:ext xmlns:c16="http://schemas.microsoft.com/office/drawing/2014/chart" uri="{C3380CC4-5D6E-409C-BE32-E72D297353CC}">
                <c16:uniqueId val="{00000009-8BD6-4C5D-917C-7A343D4DB198}"/>
              </c:ext>
            </c:extLst>
          </c:dPt>
          <c:dPt>
            <c:idx val="5"/>
            <c:bubble3D val="0"/>
            <c:spPr>
              <a:solidFill>
                <a:srgbClr val="DC853E"/>
              </a:solidFill>
              <a:ln>
                <a:noFill/>
              </a:ln>
            </c:spPr>
            <c:extLst>
              <c:ext xmlns:c16="http://schemas.microsoft.com/office/drawing/2014/chart" uri="{C3380CC4-5D6E-409C-BE32-E72D297353CC}">
                <c16:uniqueId val="{0000000B-8BD6-4C5D-917C-7A343D4DB198}"/>
              </c:ext>
            </c:extLst>
          </c:dPt>
          <c:dPt>
            <c:idx val="6"/>
            <c:bubble3D val="0"/>
            <c:spPr>
              <a:solidFill>
                <a:srgbClr val="93A9CE"/>
              </a:solidFill>
              <a:ln>
                <a:noFill/>
              </a:ln>
            </c:spPr>
            <c:extLst>
              <c:ext xmlns:c16="http://schemas.microsoft.com/office/drawing/2014/chart" uri="{C3380CC4-5D6E-409C-BE32-E72D297353CC}">
                <c16:uniqueId val="{0000000D-8BD6-4C5D-917C-7A343D4DB198}"/>
              </c:ext>
            </c:extLst>
          </c:dPt>
          <c:dLbls>
            <c:spPr>
              <a:noFill/>
              <a:ln>
                <a:noFill/>
              </a:ln>
              <a:effectLst/>
            </c:spPr>
            <c:dLblPos val="bestFit"/>
            <c:showLegendKey val="0"/>
            <c:showVal val="0"/>
            <c:showCatName val="0"/>
            <c:showSerName val="0"/>
            <c:showPercent val="0"/>
            <c:showBubbleSize val="1"/>
            <c:showLeaderLines val="0"/>
            <c:extLst>
              <c:ext xmlns:c15="http://schemas.microsoft.com/office/drawing/2012/chart" uri="{CE6537A1-D6FC-4f65-9D91-7224C49458BB}"/>
            </c:extLst>
          </c:dLbls>
          <c:cat>
            <c:strRef>
              <c:f>ChartData!$D$102:$D$108</c:f>
              <c:strCache>
                <c:ptCount val="7"/>
                <c:pt idx="0">
                  <c:v>1.A.1. Energy industries - 38.17%</c:v>
                </c:pt>
                <c:pt idx="1">
                  <c:v>1.A.2. Manufacturing Industries and Construction - 16.34%</c:v>
                </c:pt>
                <c:pt idx="2">
                  <c:v>1.A.3. Transport - 33.63%</c:v>
                </c:pt>
                <c:pt idx="3">
                  <c:v>1.A.4. Other sectors - 9.06%</c:v>
                </c:pt>
                <c:pt idx="4">
                  <c:v>1.A.5. Other (not specified elsewhere) - 0.16%</c:v>
                </c:pt>
                <c:pt idx="5">
                  <c:v>1.B. Fugitive Emissions from Fuels - 2.65%</c:v>
                </c:pt>
                <c:pt idx="6">
                  <c:v>1.C. CO2 Transport and Storage - 0.00%</c:v>
                </c:pt>
              </c:strCache>
            </c:strRef>
          </c:cat>
          <c:val>
            <c:numRef>
              <c:f>ChartData!$D$57:$D$63</c:f>
              <c:numCache>
                <c:formatCode>General</c:formatCode>
                <c:ptCount val="7"/>
                <c:pt idx="0">
                  <c:v>18381.066153648728</c:v>
                </c:pt>
                <c:pt idx="1">
                  <c:v>7870.6914304321417</c:v>
                </c:pt>
                <c:pt idx="2">
                  <c:v>16193.251528318808</c:v>
                </c:pt>
                <c:pt idx="3">
                  <c:v>4361.2353486127267</c:v>
                </c:pt>
                <c:pt idx="4">
                  <c:v>76.816420123032003</c:v>
                </c:pt>
                <c:pt idx="5">
                  <c:v>1274.4370470639394</c:v>
                </c:pt>
                <c:pt idx="6">
                  <c:v>0</c:v>
                </c:pt>
              </c:numCache>
            </c:numRef>
          </c:val>
          <c:extLst>
            <c:ext xmlns:c16="http://schemas.microsoft.com/office/drawing/2014/chart" uri="{C3380CC4-5D6E-409C-BE32-E72D297353CC}">
              <c16:uniqueId val="{0000000E-8BD6-4C5D-917C-7A343D4DB198}"/>
            </c:ext>
          </c:extLst>
        </c:ser>
        <c:dLbls>
          <c:showLegendKey val="0"/>
          <c:showVal val="0"/>
          <c:showCatName val="0"/>
          <c:showSerName val="0"/>
          <c:showPercent val="0"/>
          <c:showBubbleSize val="0"/>
          <c:showLeaderLines val="0"/>
        </c:dLbls>
        <c:firstSliceAng val="0"/>
      </c:pieChart>
      <c:spPr>
        <a:solidFill>
          <a:srgbClr val="FFFFFF"/>
        </a:solidFill>
        <a:ln>
          <a:noFill/>
        </a:ln>
      </c:spPr>
    </c:plotArea>
    <c:legend>
      <c:legendPos val="r"/>
      <c:layout>
        <c:manualLayout>
          <c:xMode val="edge"/>
          <c:yMode val="edge"/>
          <c:x val="0.57188126846463005"/>
          <c:y val="3.5525875721230997E-2"/>
          <c:w val="0.38707868615887892"/>
          <c:h val="0.92015346609806925"/>
        </c:manualLayout>
      </c:layout>
      <c:overlay val="0"/>
      <c:spPr>
        <a:noFill/>
        <a:ln>
          <a:noFill/>
        </a:ln>
      </c:spPr>
    </c:legend>
    <c:plotVisOnly val="1"/>
    <c:dispBlanksAs val="zero"/>
    <c:showDLblsOverMax val="1"/>
  </c:chart>
  <c:spPr>
    <a:solidFill>
      <a:srgbClr val="FFFFFF"/>
    </a:solidFill>
    <a:ln w="9360">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3.1924951174251315E-2"/>
          <c:y val="5.2883160183021909E-2"/>
          <c:w val="0.50157427332685844"/>
          <c:h val="0.83720868630037548"/>
        </c:manualLayout>
      </c:layout>
      <c:pieChart>
        <c:varyColors val="1"/>
        <c:ser>
          <c:idx val="0"/>
          <c:order val="0"/>
          <c:spPr>
            <a:solidFill>
              <a:srgbClr val="4F81BD"/>
            </a:solidFill>
            <a:ln>
              <a:noFill/>
            </a:ln>
          </c:spPr>
          <c:dPt>
            <c:idx val="0"/>
            <c:bubble3D val="0"/>
            <c:spPr>
              <a:solidFill>
                <a:srgbClr val="4672A8"/>
              </a:solidFill>
              <a:ln>
                <a:noFill/>
              </a:ln>
            </c:spPr>
            <c:extLst>
              <c:ext xmlns:c16="http://schemas.microsoft.com/office/drawing/2014/chart" uri="{C3380CC4-5D6E-409C-BE32-E72D297353CC}">
                <c16:uniqueId val="{00000001-A04D-4E47-8652-5786C7A9C673}"/>
              </c:ext>
            </c:extLst>
          </c:dPt>
          <c:dPt>
            <c:idx val="1"/>
            <c:bubble3D val="0"/>
            <c:spPr>
              <a:solidFill>
                <a:srgbClr val="AB4744"/>
              </a:solidFill>
              <a:ln>
                <a:noFill/>
              </a:ln>
            </c:spPr>
            <c:extLst>
              <c:ext xmlns:c16="http://schemas.microsoft.com/office/drawing/2014/chart" uri="{C3380CC4-5D6E-409C-BE32-E72D297353CC}">
                <c16:uniqueId val="{00000003-A04D-4E47-8652-5786C7A9C673}"/>
              </c:ext>
            </c:extLst>
          </c:dPt>
          <c:dPt>
            <c:idx val="2"/>
            <c:bubble3D val="0"/>
            <c:spPr>
              <a:solidFill>
                <a:srgbClr val="8AA64F"/>
              </a:solidFill>
              <a:ln>
                <a:noFill/>
              </a:ln>
            </c:spPr>
            <c:extLst>
              <c:ext xmlns:c16="http://schemas.microsoft.com/office/drawing/2014/chart" uri="{C3380CC4-5D6E-409C-BE32-E72D297353CC}">
                <c16:uniqueId val="{00000005-A04D-4E47-8652-5786C7A9C673}"/>
              </c:ext>
            </c:extLst>
          </c:dPt>
          <c:dPt>
            <c:idx val="3"/>
            <c:bubble3D val="0"/>
            <c:spPr>
              <a:solidFill>
                <a:srgbClr val="725990"/>
              </a:solidFill>
              <a:ln>
                <a:noFill/>
              </a:ln>
            </c:spPr>
            <c:extLst>
              <c:ext xmlns:c16="http://schemas.microsoft.com/office/drawing/2014/chart" uri="{C3380CC4-5D6E-409C-BE32-E72D297353CC}">
                <c16:uniqueId val="{00000007-A04D-4E47-8652-5786C7A9C673}"/>
              </c:ext>
            </c:extLst>
          </c:dPt>
          <c:dPt>
            <c:idx val="4"/>
            <c:bubble3D val="0"/>
            <c:spPr>
              <a:solidFill>
                <a:srgbClr val="4299B0"/>
              </a:solidFill>
              <a:ln>
                <a:noFill/>
              </a:ln>
            </c:spPr>
            <c:extLst>
              <c:ext xmlns:c16="http://schemas.microsoft.com/office/drawing/2014/chart" uri="{C3380CC4-5D6E-409C-BE32-E72D297353CC}">
                <c16:uniqueId val="{00000009-A04D-4E47-8652-5786C7A9C673}"/>
              </c:ext>
            </c:extLst>
          </c:dPt>
          <c:dPt>
            <c:idx val="5"/>
            <c:bubble3D val="0"/>
            <c:spPr>
              <a:solidFill>
                <a:srgbClr val="DC853E"/>
              </a:solidFill>
              <a:ln>
                <a:noFill/>
              </a:ln>
            </c:spPr>
            <c:extLst>
              <c:ext xmlns:c16="http://schemas.microsoft.com/office/drawing/2014/chart" uri="{C3380CC4-5D6E-409C-BE32-E72D297353CC}">
                <c16:uniqueId val="{0000000B-A04D-4E47-8652-5786C7A9C673}"/>
              </c:ext>
            </c:extLst>
          </c:dPt>
          <c:dPt>
            <c:idx val="6"/>
            <c:bubble3D val="0"/>
            <c:spPr>
              <a:solidFill>
                <a:srgbClr val="93A9CE"/>
              </a:solidFill>
              <a:ln>
                <a:noFill/>
              </a:ln>
            </c:spPr>
            <c:extLst>
              <c:ext xmlns:c16="http://schemas.microsoft.com/office/drawing/2014/chart" uri="{C3380CC4-5D6E-409C-BE32-E72D297353CC}">
                <c16:uniqueId val="{0000000D-A04D-4E47-8652-5786C7A9C673}"/>
              </c:ext>
            </c:extLst>
          </c:dPt>
          <c:dPt>
            <c:idx val="7"/>
            <c:bubble3D val="0"/>
            <c:spPr>
              <a:solidFill>
                <a:srgbClr val="D09493"/>
              </a:solidFill>
              <a:ln>
                <a:noFill/>
              </a:ln>
            </c:spPr>
            <c:extLst>
              <c:ext xmlns:c16="http://schemas.microsoft.com/office/drawing/2014/chart" uri="{C3380CC4-5D6E-409C-BE32-E72D297353CC}">
                <c16:uniqueId val="{0000000F-A04D-4E47-8652-5786C7A9C673}"/>
              </c:ext>
            </c:extLst>
          </c:dPt>
          <c:dLbls>
            <c:spPr>
              <a:noFill/>
              <a:ln>
                <a:noFill/>
              </a:ln>
              <a:effectLst/>
            </c:spPr>
            <c:dLblPos val="bestFit"/>
            <c:showLegendKey val="0"/>
            <c:showVal val="0"/>
            <c:showCatName val="0"/>
            <c:showSerName val="0"/>
            <c:showPercent val="0"/>
            <c:showBubbleSize val="1"/>
            <c:showLeaderLines val="0"/>
            <c:extLst>
              <c:ext xmlns:c15="http://schemas.microsoft.com/office/drawing/2012/chart" uri="{CE6537A1-D6FC-4f65-9D91-7224C49458BB}"/>
            </c:extLst>
          </c:dLbls>
          <c:cat>
            <c:strRef>
              <c:f>ChartData!$C$110:$C$117</c:f>
              <c:strCache>
                <c:ptCount val="8"/>
                <c:pt idx="0">
                  <c:v>2.A. Mineral Products - 62.83%</c:v>
                </c:pt>
                <c:pt idx="1">
                  <c:v>2.B. Chemical Industry - 29.54%</c:v>
                </c:pt>
                <c:pt idx="2">
                  <c:v>2.C. Metal Production - 1.95%</c:v>
                </c:pt>
                <c:pt idx="3">
                  <c:v>2.D. Non-energy Products from Fuels and Solvent Use - 4.26%</c:v>
                </c:pt>
                <c:pt idx="4">
                  <c:v>2.E. Electronics industry - 0.00%</c:v>
                </c:pt>
                <c:pt idx="5">
                  <c:v>2.F. Product Uses as Substitutes for ODS - 0.00%</c:v>
                </c:pt>
                <c:pt idx="6">
                  <c:v>2.G. Other Product Manufacture and Use - 1.42%</c:v>
                </c:pt>
                <c:pt idx="7">
                  <c:v>2.H. Other - 0.00%</c:v>
                </c:pt>
              </c:strCache>
            </c:strRef>
          </c:cat>
          <c:val>
            <c:numRef>
              <c:f>ChartData!$C$65:$C$72</c:f>
              <c:numCache>
                <c:formatCode>General</c:formatCode>
                <c:ptCount val="8"/>
                <c:pt idx="0">
                  <c:v>3668.7541696943745</c:v>
                </c:pt>
                <c:pt idx="1">
                  <c:v>1724.6288769089044</c:v>
                </c:pt>
                <c:pt idx="2">
                  <c:v>114.09950237078483</c:v>
                </c:pt>
                <c:pt idx="3">
                  <c:v>248.8771400305744</c:v>
                </c:pt>
                <c:pt idx="4">
                  <c:v>0</c:v>
                </c:pt>
                <c:pt idx="5">
                  <c:v>0</c:v>
                </c:pt>
                <c:pt idx="6">
                  <c:v>82.89815645146578</c:v>
                </c:pt>
                <c:pt idx="7">
                  <c:v>0</c:v>
                </c:pt>
              </c:numCache>
            </c:numRef>
          </c:val>
          <c:extLst>
            <c:ext xmlns:c16="http://schemas.microsoft.com/office/drawing/2014/chart" uri="{C3380CC4-5D6E-409C-BE32-E72D297353CC}">
              <c16:uniqueId val="{00000010-A04D-4E47-8652-5786C7A9C673}"/>
            </c:ext>
          </c:extLst>
        </c:ser>
        <c:dLbls>
          <c:showLegendKey val="0"/>
          <c:showVal val="0"/>
          <c:showCatName val="0"/>
          <c:showSerName val="0"/>
          <c:showPercent val="0"/>
          <c:showBubbleSize val="0"/>
          <c:showLeaderLines val="0"/>
        </c:dLbls>
        <c:firstSliceAng val="0"/>
      </c:pieChart>
      <c:spPr>
        <a:solidFill>
          <a:srgbClr val="FFFFFF"/>
        </a:solidFill>
        <a:ln>
          <a:noFill/>
        </a:ln>
      </c:spPr>
    </c:plotArea>
    <c:legend>
      <c:legendPos val="r"/>
      <c:layout>
        <c:manualLayout>
          <c:xMode val="edge"/>
          <c:yMode val="edge"/>
          <c:x val="0.55669518531140305"/>
          <c:y val="1.7364186898512698E-2"/>
          <c:w val="0.41663863021292891"/>
          <c:h val="0.96024306383339431"/>
        </c:manualLayout>
      </c:layout>
      <c:overlay val="0"/>
      <c:spPr>
        <a:noFill/>
        <a:ln>
          <a:noFill/>
        </a:ln>
      </c:spPr>
    </c:legend>
    <c:plotVisOnly val="1"/>
    <c:dispBlanksAs val="zero"/>
    <c:showDLblsOverMax val="1"/>
  </c:chart>
  <c:spPr>
    <a:solidFill>
      <a:srgbClr val="FFFFFF"/>
    </a:solidFill>
    <a:ln w="9360">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2.9389820968728244E-2"/>
          <c:y val="4.6362405263092335E-2"/>
          <c:w val="0.50153745564421426"/>
          <c:h val="0.84358280348286596"/>
        </c:manualLayout>
      </c:layout>
      <c:pieChart>
        <c:varyColors val="1"/>
        <c:ser>
          <c:idx val="0"/>
          <c:order val="0"/>
          <c:spPr>
            <a:solidFill>
              <a:srgbClr val="4F81BD"/>
            </a:solidFill>
            <a:ln>
              <a:noFill/>
            </a:ln>
          </c:spPr>
          <c:dPt>
            <c:idx val="0"/>
            <c:bubble3D val="0"/>
            <c:spPr>
              <a:solidFill>
                <a:srgbClr val="4672A8"/>
              </a:solidFill>
              <a:ln>
                <a:noFill/>
              </a:ln>
            </c:spPr>
            <c:extLst>
              <c:ext xmlns:c16="http://schemas.microsoft.com/office/drawing/2014/chart" uri="{C3380CC4-5D6E-409C-BE32-E72D297353CC}">
                <c16:uniqueId val="{00000001-7D3E-4D2D-A7D5-2BF34DB6AB6F}"/>
              </c:ext>
            </c:extLst>
          </c:dPt>
          <c:dPt>
            <c:idx val="1"/>
            <c:bubble3D val="0"/>
            <c:spPr>
              <a:solidFill>
                <a:srgbClr val="AB4744"/>
              </a:solidFill>
              <a:ln>
                <a:noFill/>
              </a:ln>
            </c:spPr>
            <c:extLst>
              <c:ext xmlns:c16="http://schemas.microsoft.com/office/drawing/2014/chart" uri="{C3380CC4-5D6E-409C-BE32-E72D297353CC}">
                <c16:uniqueId val="{00000003-7D3E-4D2D-A7D5-2BF34DB6AB6F}"/>
              </c:ext>
            </c:extLst>
          </c:dPt>
          <c:dPt>
            <c:idx val="2"/>
            <c:bubble3D val="0"/>
            <c:spPr>
              <a:solidFill>
                <a:srgbClr val="8AA64F"/>
              </a:solidFill>
              <a:ln>
                <a:noFill/>
              </a:ln>
            </c:spPr>
            <c:extLst>
              <c:ext xmlns:c16="http://schemas.microsoft.com/office/drawing/2014/chart" uri="{C3380CC4-5D6E-409C-BE32-E72D297353CC}">
                <c16:uniqueId val="{00000005-7D3E-4D2D-A7D5-2BF34DB6AB6F}"/>
              </c:ext>
            </c:extLst>
          </c:dPt>
          <c:dPt>
            <c:idx val="3"/>
            <c:bubble3D val="0"/>
            <c:spPr>
              <a:solidFill>
                <a:srgbClr val="725990"/>
              </a:solidFill>
              <a:ln>
                <a:noFill/>
              </a:ln>
            </c:spPr>
            <c:extLst>
              <c:ext xmlns:c16="http://schemas.microsoft.com/office/drawing/2014/chart" uri="{C3380CC4-5D6E-409C-BE32-E72D297353CC}">
                <c16:uniqueId val="{00000007-7D3E-4D2D-A7D5-2BF34DB6AB6F}"/>
              </c:ext>
            </c:extLst>
          </c:dPt>
          <c:dPt>
            <c:idx val="4"/>
            <c:bubble3D val="0"/>
            <c:spPr>
              <a:solidFill>
                <a:srgbClr val="4299B0"/>
              </a:solidFill>
              <a:ln>
                <a:noFill/>
              </a:ln>
            </c:spPr>
            <c:extLst>
              <c:ext xmlns:c16="http://schemas.microsoft.com/office/drawing/2014/chart" uri="{C3380CC4-5D6E-409C-BE32-E72D297353CC}">
                <c16:uniqueId val="{00000009-7D3E-4D2D-A7D5-2BF34DB6AB6F}"/>
              </c:ext>
            </c:extLst>
          </c:dPt>
          <c:dPt>
            <c:idx val="5"/>
            <c:bubble3D val="0"/>
            <c:spPr>
              <a:solidFill>
                <a:srgbClr val="DC853E"/>
              </a:solidFill>
              <a:ln>
                <a:noFill/>
              </a:ln>
            </c:spPr>
            <c:extLst>
              <c:ext xmlns:c16="http://schemas.microsoft.com/office/drawing/2014/chart" uri="{C3380CC4-5D6E-409C-BE32-E72D297353CC}">
                <c16:uniqueId val="{0000000B-7D3E-4D2D-A7D5-2BF34DB6AB6F}"/>
              </c:ext>
            </c:extLst>
          </c:dPt>
          <c:dPt>
            <c:idx val="6"/>
            <c:bubble3D val="0"/>
            <c:spPr>
              <a:solidFill>
                <a:srgbClr val="93A9CE"/>
              </a:solidFill>
              <a:ln>
                <a:noFill/>
              </a:ln>
            </c:spPr>
            <c:extLst>
              <c:ext xmlns:c16="http://schemas.microsoft.com/office/drawing/2014/chart" uri="{C3380CC4-5D6E-409C-BE32-E72D297353CC}">
                <c16:uniqueId val="{0000000D-7D3E-4D2D-A7D5-2BF34DB6AB6F}"/>
              </c:ext>
            </c:extLst>
          </c:dPt>
          <c:dPt>
            <c:idx val="7"/>
            <c:bubble3D val="0"/>
            <c:spPr>
              <a:solidFill>
                <a:srgbClr val="D09493"/>
              </a:solidFill>
              <a:ln>
                <a:noFill/>
              </a:ln>
            </c:spPr>
            <c:extLst>
              <c:ext xmlns:c16="http://schemas.microsoft.com/office/drawing/2014/chart" uri="{C3380CC4-5D6E-409C-BE32-E72D297353CC}">
                <c16:uniqueId val="{0000000F-7D3E-4D2D-A7D5-2BF34DB6AB6F}"/>
              </c:ext>
            </c:extLst>
          </c:dPt>
          <c:dLbls>
            <c:spPr>
              <a:noFill/>
              <a:ln>
                <a:noFill/>
              </a:ln>
              <a:effectLst/>
            </c:spPr>
            <c:dLblPos val="bestFit"/>
            <c:showLegendKey val="0"/>
            <c:showVal val="0"/>
            <c:showCatName val="0"/>
            <c:showSerName val="0"/>
            <c:showPercent val="0"/>
            <c:showBubbleSize val="1"/>
            <c:showLeaderLines val="0"/>
            <c:extLst>
              <c:ext xmlns:c15="http://schemas.microsoft.com/office/drawing/2012/chart" uri="{CE6537A1-D6FC-4f65-9D91-7224C49458BB}"/>
            </c:extLst>
          </c:dLbls>
          <c:cat>
            <c:strRef>
              <c:f>ChartData!$D$110:$D$117</c:f>
              <c:strCache>
                <c:ptCount val="8"/>
                <c:pt idx="0">
                  <c:v>2.A. Mineral Products - 50.07%</c:v>
                </c:pt>
                <c:pt idx="1">
                  <c:v>2.B. Chemical Industry - 9.43%</c:v>
                </c:pt>
                <c:pt idx="2">
                  <c:v>2.C. Metal Production - 1.47%</c:v>
                </c:pt>
                <c:pt idx="3">
                  <c:v>2.D. Non-energy Products from Fuels and Solvent Use - 2.54%</c:v>
                </c:pt>
                <c:pt idx="4">
                  <c:v>2.E. Electronics industry - 0.00%</c:v>
                </c:pt>
                <c:pt idx="5">
                  <c:v>2.F. Product Uses as Substitutes for ODS - 35.53%</c:v>
                </c:pt>
                <c:pt idx="6">
                  <c:v>2.G. Other Product Manufacture and Use - 0.95%</c:v>
                </c:pt>
                <c:pt idx="7">
                  <c:v>2.H. Other - 0.00%</c:v>
                </c:pt>
              </c:strCache>
            </c:strRef>
          </c:cat>
          <c:val>
            <c:numRef>
              <c:f>ChartData!$D$65:$D$72</c:f>
              <c:numCache>
                <c:formatCode>General</c:formatCode>
                <c:ptCount val="8"/>
                <c:pt idx="0">
                  <c:v>3794.8121342087484</c:v>
                </c:pt>
                <c:pt idx="1">
                  <c:v>714.83357229512285</c:v>
                </c:pt>
                <c:pt idx="2">
                  <c:v>111.24331331980864</c:v>
                </c:pt>
                <c:pt idx="3">
                  <c:v>192.56457964723805</c:v>
                </c:pt>
                <c:pt idx="4">
                  <c:v>0</c:v>
                </c:pt>
                <c:pt idx="5">
                  <c:v>2693.1289342640539</c:v>
                </c:pt>
                <c:pt idx="6">
                  <c:v>72.311986502988006</c:v>
                </c:pt>
                <c:pt idx="7">
                  <c:v>0</c:v>
                </c:pt>
              </c:numCache>
            </c:numRef>
          </c:val>
          <c:extLst>
            <c:ext xmlns:c16="http://schemas.microsoft.com/office/drawing/2014/chart" uri="{C3380CC4-5D6E-409C-BE32-E72D297353CC}">
              <c16:uniqueId val="{00000010-7D3E-4D2D-A7D5-2BF34DB6AB6F}"/>
            </c:ext>
          </c:extLst>
        </c:ser>
        <c:dLbls>
          <c:showLegendKey val="0"/>
          <c:showVal val="0"/>
          <c:showCatName val="0"/>
          <c:showSerName val="0"/>
          <c:showPercent val="0"/>
          <c:showBubbleSize val="0"/>
          <c:showLeaderLines val="0"/>
        </c:dLbls>
        <c:firstSliceAng val="0"/>
      </c:pieChart>
      <c:spPr>
        <a:solidFill>
          <a:srgbClr val="FFFFFF"/>
        </a:solidFill>
        <a:ln>
          <a:noFill/>
        </a:ln>
      </c:spPr>
    </c:plotArea>
    <c:legend>
      <c:legendPos val="r"/>
      <c:layout>
        <c:manualLayout>
          <c:xMode val="edge"/>
          <c:yMode val="edge"/>
          <c:x val="0.55669518531140305"/>
          <c:y val="1.7364186898512698E-2"/>
          <c:w val="0.42201316549548351"/>
          <c:h val="0.94050513300981753"/>
        </c:manualLayout>
      </c:layout>
      <c:overlay val="0"/>
      <c:spPr>
        <a:noFill/>
        <a:ln>
          <a:noFill/>
        </a:ln>
      </c:spPr>
    </c:legend>
    <c:plotVisOnly val="1"/>
    <c:dispBlanksAs val="zero"/>
    <c:showDLblsOverMax val="1"/>
  </c:chart>
  <c:spPr>
    <a:solidFill>
      <a:srgbClr val="FFFFFF"/>
    </a:solidFill>
    <a:ln w="9360">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2.7560997801518834E-2"/>
          <c:y val="5.0369254964948387E-2"/>
          <c:w val="0.50157427332685844"/>
          <c:h val="0.79319881543944171"/>
        </c:manualLayout>
      </c:layout>
      <c:pieChart>
        <c:varyColors val="1"/>
        <c:ser>
          <c:idx val="0"/>
          <c:order val="0"/>
          <c:spPr>
            <a:solidFill>
              <a:srgbClr val="4F81BD"/>
            </a:solidFill>
            <a:ln>
              <a:noFill/>
            </a:ln>
          </c:spPr>
          <c:dPt>
            <c:idx val="0"/>
            <c:bubble3D val="0"/>
            <c:spPr>
              <a:solidFill>
                <a:srgbClr val="4672A8"/>
              </a:solidFill>
              <a:ln>
                <a:noFill/>
              </a:ln>
            </c:spPr>
            <c:extLst>
              <c:ext xmlns:c16="http://schemas.microsoft.com/office/drawing/2014/chart" uri="{C3380CC4-5D6E-409C-BE32-E72D297353CC}">
                <c16:uniqueId val="{00000001-5499-46FC-AAE0-93F165988B32}"/>
              </c:ext>
            </c:extLst>
          </c:dPt>
          <c:dPt>
            <c:idx val="1"/>
            <c:bubble3D val="0"/>
            <c:spPr>
              <a:solidFill>
                <a:srgbClr val="AB4744"/>
              </a:solidFill>
              <a:ln>
                <a:noFill/>
              </a:ln>
            </c:spPr>
            <c:extLst>
              <c:ext xmlns:c16="http://schemas.microsoft.com/office/drawing/2014/chart" uri="{C3380CC4-5D6E-409C-BE32-E72D297353CC}">
                <c16:uniqueId val="{00000003-5499-46FC-AAE0-93F165988B32}"/>
              </c:ext>
            </c:extLst>
          </c:dPt>
          <c:dPt>
            <c:idx val="2"/>
            <c:bubble3D val="0"/>
            <c:spPr>
              <a:solidFill>
                <a:srgbClr val="8AA64F"/>
              </a:solidFill>
              <a:ln>
                <a:noFill/>
              </a:ln>
            </c:spPr>
            <c:extLst>
              <c:ext xmlns:c16="http://schemas.microsoft.com/office/drawing/2014/chart" uri="{C3380CC4-5D6E-409C-BE32-E72D297353CC}">
                <c16:uniqueId val="{00000005-5499-46FC-AAE0-93F165988B32}"/>
              </c:ext>
            </c:extLst>
          </c:dPt>
          <c:dPt>
            <c:idx val="3"/>
            <c:bubble3D val="0"/>
            <c:spPr>
              <a:solidFill>
                <a:srgbClr val="725990"/>
              </a:solidFill>
              <a:ln>
                <a:noFill/>
              </a:ln>
            </c:spPr>
            <c:extLst>
              <c:ext xmlns:c16="http://schemas.microsoft.com/office/drawing/2014/chart" uri="{C3380CC4-5D6E-409C-BE32-E72D297353CC}">
                <c16:uniqueId val="{00000007-5499-46FC-AAE0-93F165988B32}"/>
              </c:ext>
            </c:extLst>
          </c:dPt>
          <c:dPt>
            <c:idx val="4"/>
            <c:bubble3D val="0"/>
            <c:spPr>
              <a:solidFill>
                <a:srgbClr val="4299B0"/>
              </a:solidFill>
              <a:ln>
                <a:noFill/>
              </a:ln>
            </c:spPr>
            <c:extLst>
              <c:ext xmlns:c16="http://schemas.microsoft.com/office/drawing/2014/chart" uri="{C3380CC4-5D6E-409C-BE32-E72D297353CC}">
                <c16:uniqueId val="{00000009-5499-46FC-AAE0-93F165988B32}"/>
              </c:ext>
            </c:extLst>
          </c:dPt>
          <c:dPt>
            <c:idx val="5"/>
            <c:bubble3D val="0"/>
            <c:spPr>
              <a:solidFill>
                <a:srgbClr val="DC853E"/>
              </a:solidFill>
              <a:ln>
                <a:noFill/>
              </a:ln>
            </c:spPr>
            <c:extLst>
              <c:ext xmlns:c16="http://schemas.microsoft.com/office/drawing/2014/chart" uri="{C3380CC4-5D6E-409C-BE32-E72D297353CC}">
                <c16:uniqueId val="{0000000B-5499-46FC-AAE0-93F165988B32}"/>
              </c:ext>
            </c:extLst>
          </c:dPt>
          <c:dPt>
            <c:idx val="6"/>
            <c:bubble3D val="0"/>
            <c:spPr>
              <a:solidFill>
                <a:srgbClr val="93A9CE"/>
              </a:solidFill>
              <a:ln>
                <a:noFill/>
              </a:ln>
            </c:spPr>
            <c:extLst>
              <c:ext xmlns:c16="http://schemas.microsoft.com/office/drawing/2014/chart" uri="{C3380CC4-5D6E-409C-BE32-E72D297353CC}">
                <c16:uniqueId val="{0000000D-5499-46FC-AAE0-93F165988B32}"/>
              </c:ext>
            </c:extLst>
          </c:dPt>
          <c:dPt>
            <c:idx val="7"/>
            <c:bubble3D val="0"/>
            <c:spPr>
              <a:solidFill>
                <a:srgbClr val="D09493"/>
              </a:solidFill>
              <a:ln>
                <a:noFill/>
              </a:ln>
            </c:spPr>
            <c:extLst>
              <c:ext xmlns:c16="http://schemas.microsoft.com/office/drawing/2014/chart" uri="{C3380CC4-5D6E-409C-BE32-E72D297353CC}">
                <c16:uniqueId val="{0000000F-5499-46FC-AAE0-93F165988B32}"/>
              </c:ext>
            </c:extLst>
          </c:dPt>
          <c:dPt>
            <c:idx val="8"/>
            <c:bubble3D val="0"/>
            <c:spPr>
              <a:solidFill>
                <a:srgbClr val="B8CD97"/>
              </a:solidFill>
              <a:ln>
                <a:noFill/>
              </a:ln>
            </c:spPr>
            <c:extLst>
              <c:ext xmlns:c16="http://schemas.microsoft.com/office/drawing/2014/chart" uri="{C3380CC4-5D6E-409C-BE32-E72D297353CC}">
                <c16:uniqueId val="{00000011-5499-46FC-AAE0-93F165988B32}"/>
              </c:ext>
            </c:extLst>
          </c:dPt>
          <c:dPt>
            <c:idx val="9"/>
            <c:bubble3D val="0"/>
            <c:spPr>
              <a:solidFill>
                <a:srgbClr val="A99BBD"/>
              </a:solidFill>
              <a:ln>
                <a:noFill/>
              </a:ln>
            </c:spPr>
            <c:extLst>
              <c:ext xmlns:c16="http://schemas.microsoft.com/office/drawing/2014/chart" uri="{C3380CC4-5D6E-409C-BE32-E72D297353CC}">
                <c16:uniqueId val="{00000013-5499-46FC-AAE0-93F165988B32}"/>
              </c:ext>
            </c:extLst>
          </c:dPt>
          <c:dLbls>
            <c:spPr>
              <a:noFill/>
              <a:ln>
                <a:noFill/>
              </a:ln>
              <a:effectLst/>
            </c:spPr>
            <c:dLblPos val="bestFit"/>
            <c:showLegendKey val="0"/>
            <c:showVal val="0"/>
            <c:showCatName val="0"/>
            <c:showSerName val="0"/>
            <c:showPercent val="0"/>
            <c:showBubbleSize val="1"/>
            <c:showLeaderLines val="0"/>
            <c:extLst>
              <c:ext xmlns:c15="http://schemas.microsoft.com/office/drawing/2012/chart" uri="{CE6537A1-D6FC-4f65-9D91-7224C49458BB}"/>
            </c:extLst>
          </c:dLbls>
          <c:cat>
            <c:strRef>
              <c:f>ChartData!$C$119:$C$128</c:f>
              <c:strCache>
                <c:ptCount val="10"/>
                <c:pt idx="0">
                  <c:v>3.A. Enteric Fermentation - 50.43%</c:v>
                </c:pt>
                <c:pt idx="1">
                  <c:v>3.B. Manure management - 13.29%</c:v>
                </c:pt>
                <c:pt idx="2">
                  <c:v>3.C. Rice cultivation - 1.92%</c:v>
                </c:pt>
                <c:pt idx="3">
                  <c:v>3.D. Agricultural Soils - 33.04%</c:v>
                </c:pt>
                <c:pt idx="4">
                  <c:v>3.E. Prescribed Burning of Savannas - 0.00%</c:v>
                </c:pt>
                <c:pt idx="5">
                  <c:v>3.F. Field Burning of Agricultural Residues - 0.84%</c:v>
                </c:pt>
                <c:pt idx="6">
                  <c:v>3.G. Liming - 0.18%</c:v>
                </c:pt>
                <c:pt idx="7">
                  <c:v>3.H. Urea Application - 0.30%</c:v>
                </c:pt>
                <c:pt idx="8">
                  <c:v>3.I. Other Carbon-containing Fertilizers - 0.00%</c:v>
                </c:pt>
                <c:pt idx="9">
                  <c:v>3.J. Other - 0.00%</c:v>
                </c:pt>
              </c:strCache>
            </c:strRef>
          </c:cat>
          <c:val>
            <c:numRef>
              <c:f>ChartData!$C$74:$C$83</c:f>
              <c:numCache>
                <c:formatCode>General</c:formatCode>
                <c:ptCount val="10"/>
                <c:pt idx="0">
                  <c:v>3520.642355863085</c:v>
                </c:pt>
                <c:pt idx="1">
                  <c:v>927.86950591509185</c:v>
                </c:pt>
                <c:pt idx="2">
                  <c:v>133.92351655566924</c:v>
                </c:pt>
                <c:pt idx="3">
                  <c:v>2306.272076669276</c:v>
                </c:pt>
                <c:pt idx="4">
                  <c:v>0</c:v>
                </c:pt>
                <c:pt idx="5">
                  <c:v>58.584726158319953</c:v>
                </c:pt>
                <c:pt idx="6">
                  <c:v>12.592482926746071</c:v>
                </c:pt>
                <c:pt idx="7">
                  <c:v>21.277440190217401</c:v>
                </c:pt>
                <c:pt idx="8">
                  <c:v>0</c:v>
                </c:pt>
                <c:pt idx="9">
                  <c:v>0</c:v>
                </c:pt>
              </c:numCache>
            </c:numRef>
          </c:val>
          <c:extLst>
            <c:ext xmlns:c16="http://schemas.microsoft.com/office/drawing/2014/chart" uri="{C3380CC4-5D6E-409C-BE32-E72D297353CC}">
              <c16:uniqueId val="{00000014-5499-46FC-AAE0-93F165988B32}"/>
            </c:ext>
          </c:extLst>
        </c:ser>
        <c:dLbls>
          <c:showLegendKey val="0"/>
          <c:showVal val="0"/>
          <c:showCatName val="0"/>
          <c:showSerName val="0"/>
          <c:showPercent val="0"/>
          <c:showBubbleSize val="0"/>
          <c:showLeaderLines val="0"/>
        </c:dLbls>
        <c:firstSliceAng val="0"/>
      </c:pieChart>
      <c:spPr>
        <a:solidFill>
          <a:srgbClr val="FFFFFF"/>
        </a:solidFill>
        <a:ln>
          <a:noFill/>
        </a:ln>
      </c:spPr>
    </c:plotArea>
    <c:legend>
      <c:legendPos val="r"/>
      <c:layout>
        <c:manualLayout>
          <c:xMode val="edge"/>
          <c:yMode val="edge"/>
          <c:x val="0.56092014583187855"/>
          <c:y val="3.1027455704462185E-2"/>
          <c:w val="0.42738770077803806"/>
          <c:h val="0.92321939466947733"/>
        </c:manualLayout>
      </c:layout>
      <c:overlay val="0"/>
      <c:spPr>
        <a:noFill/>
        <a:ln>
          <a:noFill/>
        </a:ln>
      </c:spPr>
    </c:legend>
    <c:plotVisOnly val="1"/>
    <c:dispBlanksAs val="zero"/>
    <c:showDLblsOverMax val="1"/>
  </c:chart>
  <c:spPr>
    <a:solidFill>
      <a:srgbClr val="FFFFFF"/>
    </a:solidFill>
    <a:ln w="9360">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3.2933840317055263E-2"/>
          <c:y val="4.6198760207943605E-2"/>
          <c:w val="0.50153745564421426"/>
          <c:h val="0.79037944039294539"/>
        </c:manualLayout>
      </c:layout>
      <c:pieChart>
        <c:varyColors val="1"/>
        <c:ser>
          <c:idx val="0"/>
          <c:order val="0"/>
          <c:spPr>
            <a:solidFill>
              <a:srgbClr val="4F81BD"/>
            </a:solidFill>
            <a:ln>
              <a:noFill/>
            </a:ln>
          </c:spPr>
          <c:dPt>
            <c:idx val="0"/>
            <c:bubble3D val="0"/>
            <c:spPr>
              <a:solidFill>
                <a:srgbClr val="4672A8"/>
              </a:solidFill>
              <a:ln>
                <a:noFill/>
              </a:ln>
            </c:spPr>
            <c:extLst>
              <c:ext xmlns:c16="http://schemas.microsoft.com/office/drawing/2014/chart" uri="{C3380CC4-5D6E-409C-BE32-E72D297353CC}">
                <c16:uniqueId val="{00000001-0C48-4BDB-B4FA-06419A7693D7}"/>
              </c:ext>
            </c:extLst>
          </c:dPt>
          <c:dPt>
            <c:idx val="1"/>
            <c:bubble3D val="0"/>
            <c:spPr>
              <a:solidFill>
                <a:srgbClr val="AB4744"/>
              </a:solidFill>
              <a:ln>
                <a:noFill/>
              </a:ln>
            </c:spPr>
            <c:extLst>
              <c:ext xmlns:c16="http://schemas.microsoft.com/office/drawing/2014/chart" uri="{C3380CC4-5D6E-409C-BE32-E72D297353CC}">
                <c16:uniqueId val="{00000003-0C48-4BDB-B4FA-06419A7693D7}"/>
              </c:ext>
            </c:extLst>
          </c:dPt>
          <c:dPt>
            <c:idx val="2"/>
            <c:bubble3D val="0"/>
            <c:spPr>
              <a:solidFill>
                <a:srgbClr val="8AA64F"/>
              </a:solidFill>
              <a:ln>
                <a:noFill/>
              </a:ln>
            </c:spPr>
            <c:extLst>
              <c:ext xmlns:c16="http://schemas.microsoft.com/office/drawing/2014/chart" uri="{C3380CC4-5D6E-409C-BE32-E72D297353CC}">
                <c16:uniqueId val="{00000005-0C48-4BDB-B4FA-06419A7693D7}"/>
              </c:ext>
            </c:extLst>
          </c:dPt>
          <c:dPt>
            <c:idx val="3"/>
            <c:bubble3D val="0"/>
            <c:spPr>
              <a:solidFill>
                <a:srgbClr val="725990"/>
              </a:solidFill>
              <a:ln>
                <a:noFill/>
              </a:ln>
            </c:spPr>
            <c:extLst>
              <c:ext xmlns:c16="http://schemas.microsoft.com/office/drawing/2014/chart" uri="{C3380CC4-5D6E-409C-BE32-E72D297353CC}">
                <c16:uniqueId val="{00000007-0C48-4BDB-B4FA-06419A7693D7}"/>
              </c:ext>
            </c:extLst>
          </c:dPt>
          <c:dPt>
            <c:idx val="4"/>
            <c:bubble3D val="0"/>
            <c:spPr>
              <a:solidFill>
                <a:srgbClr val="4299B0"/>
              </a:solidFill>
              <a:ln>
                <a:noFill/>
              </a:ln>
            </c:spPr>
            <c:extLst>
              <c:ext xmlns:c16="http://schemas.microsoft.com/office/drawing/2014/chart" uri="{C3380CC4-5D6E-409C-BE32-E72D297353CC}">
                <c16:uniqueId val="{00000009-0C48-4BDB-B4FA-06419A7693D7}"/>
              </c:ext>
            </c:extLst>
          </c:dPt>
          <c:dPt>
            <c:idx val="5"/>
            <c:bubble3D val="0"/>
            <c:spPr>
              <a:solidFill>
                <a:srgbClr val="DC853E"/>
              </a:solidFill>
              <a:ln>
                <a:noFill/>
              </a:ln>
            </c:spPr>
            <c:extLst>
              <c:ext xmlns:c16="http://schemas.microsoft.com/office/drawing/2014/chart" uri="{C3380CC4-5D6E-409C-BE32-E72D297353CC}">
                <c16:uniqueId val="{0000000B-0C48-4BDB-B4FA-06419A7693D7}"/>
              </c:ext>
            </c:extLst>
          </c:dPt>
          <c:dPt>
            <c:idx val="6"/>
            <c:bubble3D val="0"/>
            <c:spPr>
              <a:solidFill>
                <a:srgbClr val="93A9CE"/>
              </a:solidFill>
              <a:ln>
                <a:noFill/>
              </a:ln>
            </c:spPr>
            <c:extLst>
              <c:ext xmlns:c16="http://schemas.microsoft.com/office/drawing/2014/chart" uri="{C3380CC4-5D6E-409C-BE32-E72D297353CC}">
                <c16:uniqueId val="{0000000D-0C48-4BDB-B4FA-06419A7693D7}"/>
              </c:ext>
            </c:extLst>
          </c:dPt>
          <c:dPt>
            <c:idx val="7"/>
            <c:bubble3D val="0"/>
            <c:spPr>
              <a:solidFill>
                <a:srgbClr val="D09493"/>
              </a:solidFill>
              <a:ln>
                <a:noFill/>
              </a:ln>
            </c:spPr>
            <c:extLst>
              <c:ext xmlns:c16="http://schemas.microsoft.com/office/drawing/2014/chart" uri="{C3380CC4-5D6E-409C-BE32-E72D297353CC}">
                <c16:uniqueId val="{0000000F-0C48-4BDB-B4FA-06419A7693D7}"/>
              </c:ext>
            </c:extLst>
          </c:dPt>
          <c:dPt>
            <c:idx val="8"/>
            <c:bubble3D val="0"/>
            <c:spPr>
              <a:solidFill>
                <a:srgbClr val="B8CD97"/>
              </a:solidFill>
              <a:ln>
                <a:noFill/>
              </a:ln>
            </c:spPr>
            <c:extLst>
              <c:ext xmlns:c16="http://schemas.microsoft.com/office/drawing/2014/chart" uri="{C3380CC4-5D6E-409C-BE32-E72D297353CC}">
                <c16:uniqueId val="{00000011-0C48-4BDB-B4FA-06419A7693D7}"/>
              </c:ext>
            </c:extLst>
          </c:dPt>
          <c:dPt>
            <c:idx val="9"/>
            <c:bubble3D val="0"/>
            <c:spPr>
              <a:solidFill>
                <a:srgbClr val="A99BBD"/>
              </a:solidFill>
              <a:ln>
                <a:noFill/>
              </a:ln>
            </c:spPr>
            <c:extLst>
              <c:ext xmlns:c16="http://schemas.microsoft.com/office/drawing/2014/chart" uri="{C3380CC4-5D6E-409C-BE32-E72D297353CC}">
                <c16:uniqueId val="{00000013-0C48-4BDB-B4FA-06419A7693D7}"/>
              </c:ext>
            </c:extLst>
          </c:dPt>
          <c:dLbls>
            <c:spPr>
              <a:noFill/>
              <a:ln>
                <a:noFill/>
              </a:ln>
              <a:effectLst/>
            </c:spPr>
            <c:dLblPos val="bestFit"/>
            <c:showLegendKey val="0"/>
            <c:showVal val="0"/>
            <c:showCatName val="0"/>
            <c:showSerName val="0"/>
            <c:showPercent val="0"/>
            <c:showBubbleSize val="1"/>
            <c:showLeaderLines val="0"/>
            <c:extLst>
              <c:ext xmlns:c15="http://schemas.microsoft.com/office/drawing/2012/chart" uri="{CE6537A1-D6FC-4f65-9D91-7224C49458BB}"/>
            </c:extLst>
          </c:dLbls>
          <c:cat>
            <c:strRef>
              <c:f>ChartData!$D$119:$D$128</c:f>
              <c:strCache>
                <c:ptCount val="10"/>
                <c:pt idx="0">
                  <c:v>3.A. Enteric Fermentation - 52.53%</c:v>
                </c:pt>
                <c:pt idx="1">
                  <c:v>3.B. Manure management - 11.83%</c:v>
                </c:pt>
                <c:pt idx="2">
                  <c:v>3.C. Rice cultivation - 2.14%</c:v>
                </c:pt>
                <c:pt idx="3">
                  <c:v>3.D. Agricultural Soils - 31.91%</c:v>
                </c:pt>
                <c:pt idx="4">
                  <c:v>3.E. Prescribed Burning of Savannas - 0.00%</c:v>
                </c:pt>
                <c:pt idx="5">
                  <c:v>3.F. Field Burning of Agricultural Residues - 0.69%</c:v>
                </c:pt>
                <c:pt idx="6">
                  <c:v>3.G. Liming - 0.11%</c:v>
                </c:pt>
                <c:pt idx="7">
                  <c:v>3.H. Urea Application - 0.77%</c:v>
                </c:pt>
                <c:pt idx="8">
                  <c:v>3.I. Other Carbon-containing Fertilizers - 0.00%</c:v>
                </c:pt>
                <c:pt idx="9">
                  <c:v>3.J. Other - 0.00%</c:v>
                </c:pt>
              </c:strCache>
            </c:strRef>
          </c:cat>
          <c:val>
            <c:numRef>
              <c:f>ChartData!$D$74:$D$83</c:f>
              <c:numCache>
                <c:formatCode>General</c:formatCode>
                <c:ptCount val="10"/>
                <c:pt idx="0">
                  <c:v>3479.3890831240979</c:v>
                </c:pt>
                <c:pt idx="1">
                  <c:v>783.8774559838846</c:v>
                </c:pt>
                <c:pt idx="2">
                  <c:v>141.99288544286901</c:v>
                </c:pt>
                <c:pt idx="3">
                  <c:v>2113.6804240719457</c:v>
                </c:pt>
                <c:pt idx="4">
                  <c:v>0</c:v>
                </c:pt>
                <c:pt idx="5">
                  <c:v>45.948368191355577</c:v>
                </c:pt>
                <c:pt idx="6">
                  <c:v>7.3333112172222297</c:v>
                </c:pt>
                <c:pt idx="7">
                  <c:v>51.312873205797104</c:v>
                </c:pt>
                <c:pt idx="8">
                  <c:v>0</c:v>
                </c:pt>
                <c:pt idx="9">
                  <c:v>0</c:v>
                </c:pt>
              </c:numCache>
            </c:numRef>
          </c:val>
          <c:extLst>
            <c:ext xmlns:c16="http://schemas.microsoft.com/office/drawing/2014/chart" uri="{C3380CC4-5D6E-409C-BE32-E72D297353CC}">
              <c16:uniqueId val="{00000014-0C48-4BDB-B4FA-06419A7693D7}"/>
            </c:ext>
          </c:extLst>
        </c:ser>
        <c:dLbls>
          <c:showLegendKey val="0"/>
          <c:showVal val="0"/>
          <c:showCatName val="0"/>
          <c:showSerName val="0"/>
          <c:showPercent val="0"/>
          <c:showBubbleSize val="0"/>
          <c:showLeaderLines val="0"/>
        </c:dLbls>
        <c:firstSliceAng val="0"/>
      </c:pieChart>
      <c:spPr>
        <a:solidFill>
          <a:srgbClr val="FFFFFF"/>
        </a:solidFill>
        <a:ln>
          <a:noFill/>
        </a:ln>
      </c:spPr>
    </c:plotArea>
    <c:legend>
      <c:legendPos val="r"/>
      <c:layout>
        <c:manualLayout>
          <c:xMode val="edge"/>
          <c:yMode val="edge"/>
          <c:x val="0.56092014583187855"/>
          <c:y val="2.6044636515510738E-2"/>
          <c:w val="0.43007496841931531"/>
          <c:h val="0.93271010273801302"/>
        </c:manualLayout>
      </c:layout>
      <c:overlay val="0"/>
      <c:spPr>
        <a:noFill/>
        <a:ln>
          <a:noFill/>
        </a:ln>
      </c:spPr>
    </c:legend>
    <c:plotVisOnly val="1"/>
    <c:dispBlanksAs val="zero"/>
    <c:showDLblsOverMax val="1"/>
  </c:chart>
  <c:spPr>
    <a:solidFill>
      <a:srgbClr val="FFFFFF"/>
    </a:solidFill>
    <a:ln w="9360">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7.9723139443572504E-3"/>
          <c:y val="4.6055426929098711E-2"/>
          <c:w val="0.5042655321180195"/>
          <c:h val="0.80628310427602046"/>
        </c:manualLayout>
      </c:layout>
      <c:pieChart>
        <c:varyColors val="1"/>
        <c:ser>
          <c:idx val="0"/>
          <c:order val="0"/>
          <c:spPr>
            <a:solidFill>
              <a:srgbClr val="4F81BD"/>
            </a:solidFill>
            <a:ln>
              <a:noFill/>
            </a:ln>
          </c:spPr>
          <c:dPt>
            <c:idx val="0"/>
            <c:bubble3D val="0"/>
            <c:extLst>
              <c:ext xmlns:c16="http://schemas.microsoft.com/office/drawing/2014/chart" uri="{C3380CC4-5D6E-409C-BE32-E72D297353CC}">
                <c16:uniqueId val="{00000001-58D7-4A5F-B822-B95C4D39D849}"/>
              </c:ext>
            </c:extLst>
          </c:dPt>
          <c:dPt>
            <c:idx val="1"/>
            <c:bubble3D val="0"/>
            <c:spPr>
              <a:solidFill>
                <a:srgbClr val="C0504D"/>
              </a:solidFill>
              <a:ln>
                <a:noFill/>
              </a:ln>
            </c:spPr>
            <c:extLst>
              <c:ext xmlns:c16="http://schemas.microsoft.com/office/drawing/2014/chart" uri="{C3380CC4-5D6E-409C-BE32-E72D297353CC}">
                <c16:uniqueId val="{00000003-58D7-4A5F-B822-B95C4D39D849}"/>
              </c:ext>
            </c:extLst>
          </c:dPt>
          <c:dPt>
            <c:idx val="2"/>
            <c:bubble3D val="0"/>
            <c:spPr>
              <a:solidFill>
                <a:srgbClr val="9BBB59"/>
              </a:solidFill>
              <a:ln>
                <a:noFill/>
              </a:ln>
            </c:spPr>
            <c:extLst>
              <c:ext xmlns:c16="http://schemas.microsoft.com/office/drawing/2014/chart" uri="{C3380CC4-5D6E-409C-BE32-E72D297353CC}">
                <c16:uniqueId val="{00000005-58D7-4A5F-B822-B95C4D39D849}"/>
              </c:ext>
            </c:extLst>
          </c:dPt>
          <c:dPt>
            <c:idx val="3"/>
            <c:bubble3D val="0"/>
            <c:spPr>
              <a:solidFill>
                <a:srgbClr val="8064A2"/>
              </a:solidFill>
              <a:ln>
                <a:noFill/>
              </a:ln>
            </c:spPr>
            <c:extLst>
              <c:ext xmlns:c16="http://schemas.microsoft.com/office/drawing/2014/chart" uri="{C3380CC4-5D6E-409C-BE32-E72D297353CC}">
                <c16:uniqueId val="{00000007-58D7-4A5F-B822-B95C4D39D849}"/>
              </c:ext>
            </c:extLst>
          </c:dPt>
          <c:dPt>
            <c:idx val="4"/>
            <c:bubble3D val="0"/>
            <c:spPr>
              <a:solidFill>
                <a:srgbClr val="4BACC6"/>
              </a:solidFill>
              <a:ln>
                <a:noFill/>
              </a:ln>
            </c:spPr>
            <c:extLst>
              <c:ext xmlns:c16="http://schemas.microsoft.com/office/drawing/2014/chart" uri="{C3380CC4-5D6E-409C-BE32-E72D297353CC}">
                <c16:uniqueId val="{00000009-58D7-4A5F-B822-B95C4D39D849}"/>
              </c:ext>
            </c:extLst>
          </c:dPt>
          <c:dLbls>
            <c:spPr>
              <a:noFill/>
              <a:ln>
                <a:noFill/>
              </a:ln>
              <a:effectLst/>
            </c:spPr>
            <c:dLblPos val="bestFit"/>
            <c:showLegendKey val="0"/>
            <c:showVal val="0"/>
            <c:showCatName val="0"/>
            <c:showSerName val="0"/>
            <c:showPercent val="0"/>
            <c:showBubbleSize val="1"/>
            <c:showLeaderLines val="0"/>
            <c:extLst>
              <c:ext xmlns:c15="http://schemas.microsoft.com/office/drawing/2012/chart" uri="{CE6537A1-D6FC-4f65-9D91-7224C49458BB}"/>
            </c:extLst>
          </c:dLbls>
          <c:cat>
            <c:strRef>
              <c:f>ChartData!$C$139:$C$143</c:f>
              <c:strCache>
                <c:ptCount val="5"/>
                <c:pt idx="0">
                  <c:v>5.A. Solid Waste Disposal - 50.90%</c:v>
                </c:pt>
                <c:pt idx="1">
                  <c:v>5.B. Biological Treatment of Solid Waste - 0.16%</c:v>
                </c:pt>
                <c:pt idx="2">
                  <c:v>5.C. Incineration and Open Burning of Waste - 0.15%</c:v>
                </c:pt>
                <c:pt idx="3">
                  <c:v>5.D. Wastewater Treatment and Discharge - 48.79%</c:v>
                </c:pt>
                <c:pt idx="4">
                  <c:v>5.E. Other - 0.00%</c:v>
                </c:pt>
              </c:strCache>
            </c:strRef>
          </c:cat>
          <c:val>
            <c:numRef>
              <c:f>ChartData!$C$94:$C$98</c:f>
              <c:numCache>
                <c:formatCode>General</c:formatCode>
                <c:ptCount val="5"/>
                <c:pt idx="0">
                  <c:v>2728.4513357658825</c:v>
                </c:pt>
                <c:pt idx="1">
                  <c:v>8.6205912939087206</c:v>
                </c:pt>
                <c:pt idx="2">
                  <c:v>8.0247511171041097</c:v>
                </c:pt>
                <c:pt idx="3">
                  <c:v>2615.6754968374785</c:v>
                </c:pt>
                <c:pt idx="4">
                  <c:v>0</c:v>
                </c:pt>
              </c:numCache>
            </c:numRef>
          </c:val>
          <c:extLst>
            <c:ext xmlns:c16="http://schemas.microsoft.com/office/drawing/2014/chart" uri="{C3380CC4-5D6E-409C-BE32-E72D297353CC}">
              <c16:uniqueId val="{0000000A-58D7-4A5F-B822-B95C4D39D849}"/>
            </c:ext>
          </c:extLst>
        </c:ser>
        <c:dLbls>
          <c:showLegendKey val="0"/>
          <c:showVal val="0"/>
          <c:showCatName val="0"/>
          <c:showSerName val="0"/>
          <c:showPercent val="0"/>
          <c:showBubbleSize val="0"/>
          <c:showLeaderLines val="0"/>
        </c:dLbls>
        <c:firstSliceAng val="0"/>
      </c:pieChart>
      <c:spPr>
        <a:solidFill>
          <a:srgbClr val="FFFFFF"/>
        </a:solidFill>
        <a:ln>
          <a:noFill/>
        </a:ln>
      </c:spPr>
    </c:plotArea>
    <c:legend>
      <c:legendPos val="r"/>
      <c:layout>
        <c:manualLayout>
          <c:xMode val="edge"/>
          <c:yMode val="edge"/>
          <c:x val="0.54194601517490781"/>
          <c:y val="9.2622633826884126E-2"/>
          <c:w val="0.40881026433434359"/>
          <c:h val="0.77925110439868395"/>
        </c:manualLayout>
      </c:layout>
      <c:overlay val="0"/>
      <c:spPr>
        <a:noFill/>
        <a:ln>
          <a:noFill/>
        </a:ln>
      </c:spPr>
    </c:legend>
    <c:plotVisOnly val="1"/>
    <c:dispBlanksAs val="zero"/>
    <c:showDLblsOverMax val="1"/>
  </c:chart>
  <c:spPr>
    <a:solidFill>
      <a:srgbClr val="FFFFFF"/>
    </a:solidFill>
    <a:ln w="9360">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3.2654516209666029E-2"/>
          <c:y val="4.2206434167016915E-2"/>
          <c:w val="0.51540064990816514"/>
          <c:h val="0.80049085885107296"/>
        </c:manualLayout>
      </c:layout>
      <c:pieChart>
        <c:varyColors val="1"/>
        <c:ser>
          <c:idx val="0"/>
          <c:order val="0"/>
          <c:spPr>
            <a:solidFill>
              <a:srgbClr val="4F81BD"/>
            </a:solidFill>
            <a:ln>
              <a:noFill/>
            </a:ln>
          </c:spPr>
          <c:dPt>
            <c:idx val="0"/>
            <c:bubble3D val="0"/>
            <c:extLst>
              <c:ext xmlns:c16="http://schemas.microsoft.com/office/drawing/2014/chart" uri="{C3380CC4-5D6E-409C-BE32-E72D297353CC}">
                <c16:uniqueId val="{00000001-8919-481D-84AE-13172D03201E}"/>
              </c:ext>
            </c:extLst>
          </c:dPt>
          <c:dPt>
            <c:idx val="1"/>
            <c:bubble3D val="0"/>
            <c:spPr>
              <a:solidFill>
                <a:srgbClr val="C0504D"/>
              </a:solidFill>
              <a:ln>
                <a:noFill/>
              </a:ln>
            </c:spPr>
            <c:extLst>
              <c:ext xmlns:c16="http://schemas.microsoft.com/office/drawing/2014/chart" uri="{C3380CC4-5D6E-409C-BE32-E72D297353CC}">
                <c16:uniqueId val="{00000003-8919-481D-84AE-13172D03201E}"/>
              </c:ext>
            </c:extLst>
          </c:dPt>
          <c:dPt>
            <c:idx val="2"/>
            <c:bubble3D val="0"/>
            <c:spPr>
              <a:solidFill>
                <a:srgbClr val="9BBB59"/>
              </a:solidFill>
              <a:ln>
                <a:noFill/>
              </a:ln>
            </c:spPr>
            <c:extLst>
              <c:ext xmlns:c16="http://schemas.microsoft.com/office/drawing/2014/chart" uri="{C3380CC4-5D6E-409C-BE32-E72D297353CC}">
                <c16:uniqueId val="{00000005-8919-481D-84AE-13172D03201E}"/>
              </c:ext>
            </c:extLst>
          </c:dPt>
          <c:dPt>
            <c:idx val="3"/>
            <c:bubble3D val="0"/>
            <c:spPr>
              <a:solidFill>
                <a:srgbClr val="8064A2"/>
              </a:solidFill>
              <a:ln>
                <a:noFill/>
              </a:ln>
            </c:spPr>
            <c:extLst>
              <c:ext xmlns:c16="http://schemas.microsoft.com/office/drawing/2014/chart" uri="{C3380CC4-5D6E-409C-BE32-E72D297353CC}">
                <c16:uniqueId val="{00000007-8919-481D-84AE-13172D03201E}"/>
              </c:ext>
            </c:extLst>
          </c:dPt>
          <c:dPt>
            <c:idx val="4"/>
            <c:bubble3D val="0"/>
            <c:spPr>
              <a:solidFill>
                <a:srgbClr val="4BACC6"/>
              </a:solidFill>
              <a:ln>
                <a:noFill/>
              </a:ln>
            </c:spPr>
            <c:extLst>
              <c:ext xmlns:c16="http://schemas.microsoft.com/office/drawing/2014/chart" uri="{C3380CC4-5D6E-409C-BE32-E72D297353CC}">
                <c16:uniqueId val="{00000009-8919-481D-84AE-13172D03201E}"/>
              </c:ext>
            </c:extLst>
          </c:dPt>
          <c:dLbls>
            <c:spPr>
              <a:noFill/>
              <a:ln>
                <a:noFill/>
              </a:ln>
              <a:effectLst/>
            </c:spPr>
            <c:dLblPos val="bestFit"/>
            <c:showLegendKey val="0"/>
            <c:showVal val="0"/>
            <c:showCatName val="0"/>
            <c:showSerName val="0"/>
            <c:showPercent val="0"/>
            <c:showBubbleSize val="1"/>
            <c:showLeaderLines val="0"/>
            <c:extLst>
              <c:ext xmlns:c15="http://schemas.microsoft.com/office/drawing/2012/chart" uri="{CE6537A1-D6FC-4f65-9D91-7224C49458BB}"/>
            </c:extLst>
          </c:dLbls>
          <c:cat>
            <c:strRef>
              <c:f>ChartData!$D$139:$D$143</c:f>
              <c:strCache>
                <c:ptCount val="5"/>
                <c:pt idx="0">
                  <c:v>5.A. Solid Waste Disposal - 58.13%</c:v>
                </c:pt>
                <c:pt idx="1">
                  <c:v>5.B. Biological Treatment of Solid Waste - 0.58%</c:v>
                </c:pt>
                <c:pt idx="2">
                  <c:v>5.C. Incineration and Open Burning of Waste - 0.36%</c:v>
                </c:pt>
                <c:pt idx="3">
                  <c:v>5.D. Wastewater Treatment and Discharge - 40.93%</c:v>
                </c:pt>
                <c:pt idx="4">
                  <c:v>5.E. Other - 0.00%</c:v>
                </c:pt>
              </c:strCache>
            </c:strRef>
          </c:cat>
          <c:val>
            <c:numRef>
              <c:f>ChartData!$D$94:$D$98</c:f>
              <c:numCache>
                <c:formatCode>General</c:formatCode>
                <c:ptCount val="5"/>
                <c:pt idx="0">
                  <c:v>3709.0445684474848</c:v>
                </c:pt>
                <c:pt idx="1">
                  <c:v>36.712506328766999</c:v>
                </c:pt>
                <c:pt idx="2">
                  <c:v>23.264352605055191</c:v>
                </c:pt>
                <c:pt idx="3">
                  <c:v>2611.870404744096</c:v>
                </c:pt>
                <c:pt idx="4">
                  <c:v>1.64968854663E-3</c:v>
                </c:pt>
              </c:numCache>
            </c:numRef>
          </c:val>
          <c:extLst>
            <c:ext xmlns:c16="http://schemas.microsoft.com/office/drawing/2014/chart" uri="{C3380CC4-5D6E-409C-BE32-E72D297353CC}">
              <c16:uniqueId val="{0000000A-8919-481D-84AE-13172D03201E}"/>
            </c:ext>
          </c:extLst>
        </c:ser>
        <c:dLbls>
          <c:showLegendKey val="0"/>
          <c:showVal val="0"/>
          <c:showCatName val="0"/>
          <c:showSerName val="0"/>
          <c:showPercent val="0"/>
          <c:showBubbleSize val="0"/>
          <c:showLeaderLines val="0"/>
        </c:dLbls>
        <c:firstSliceAng val="0"/>
      </c:pieChart>
      <c:spPr>
        <a:solidFill>
          <a:srgbClr val="FFFFFF"/>
        </a:solidFill>
        <a:ln>
          <a:noFill/>
        </a:ln>
      </c:spPr>
    </c:plotArea>
    <c:legend>
      <c:legendPos val="r"/>
      <c:layout>
        <c:manualLayout>
          <c:xMode val="edge"/>
          <c:yMode val="edge"/>
          <c:x val="0.56402986534511423"/>
          <c:y val="9.3243938956604225E-2"/>
          <c:w val="0.40970993229217606"/>
          <c:h val="0.77278029002533632"/>
        </c:manualLayout>
      </c:layout>
      <c:overlay val="0"/>
      <c:spPr>
        <a:noFill/>
        <a:ln>
          <a:noFill/>
        </a:ln>
      </c:spPr>
    </c:legend>
    <c:plotVisOnly val="1"/>
    <c:dispBlanksAs val="zero"/>
    <c:showDLblsOverMax val="1"/>
  </c:chart>
  <c:spPr>
    <a:solidFill>
      <a:srgbClr val="FFFFFF"/>
    </a:solidFill>
    <a:ln w="9360">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61919</xdr:colOff>
      <xdr:row>43</xdr:row>
      <xdr:rowOff>106200</xdr:rowOff>
    </xdr:from>
    <xdr:to>
      <xdr:col>5</xdr:col>
      <xdr:colOff>1540565</xdr:colOff>
      <xdr:row>62</xdr:row>
      <xdr:rowOff>32400</xdr:rowOff>
    </xdr:to>
    <xdr:graphicFrame macro="">
      <xdr:nvGraphicFramePr>
        <xdr:cNvPr id="2" name="gasesWithoutLulucf">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61920</xdr:colOff>
      <xdr:row>63</xdr:row>
      <xdr:rowOff>92880</xdr:rowOff>
    </xdr:from>
    <xdr:to>
      <xdr:col>5</xdr:col>
      <xdr:colOff>1530360</xdr:colOff>
      <xdr:row>82</xdr:row>
      <xdr:rowOff>73439</xdr:rowOff>
    </xdr:to>
    <xdr:graphicFrame macro="">
      <xdr:nvGraphicFramePr>
        <xdr:cNvPr id="3" name="gasesWithLulucf">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83880</xdr:colOff>
      <xdr:row>94</xdr:row>
      <xdr:rowOff>130680</xdr:rowOff>
    </xdr:from>
    <xdr:to>
      <xdr:col>5</xdr:col>
      <xdr:colOff>1552320</xdr:colOff>
      <xdr:row>115</xdr:row>
      <xdr:rowOff>61919</xdr:rowOff>
    </xdr:to>
    <xdr:graphicFrame macro="">
      <xdr:nvGraphicFramePr>
        <xdr:cNvPr id="4" name="subSectors">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47520</xdr:colOff>
      <xdr:row>288</xdr:row>
      <xdr:rowOff>76200</xdr:rowOff>
    </xdr:from>
    <xdr:to>
      <xdr:col>5</xdr:col>
      <xdr:colOff>1551960</xdr:colOff>
      <xdr:row>305</xdr:row>
      <xdr:rowOff>161684</xdr:rowOff>
    </xdr:to>
    <xdr:graphicFrame macro="">
      <xdr:nvGraphicFramePr>
        <xdr:cNvPr id="5" name="subSectors/last/lulucf">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47520</xdr:colOff>
      <xdr:row>268</xdr:row>
      <xdr:rowOff>57150</xdr:rowOff>
    </xdr:from>
    <xdr:to>
      <xdr:col>5</xdr:col>
      <xdr:colOff>1551960</xdr:colOff>
      <xdr:row>285</xdr:row>
      <xdr:rowOff>133201</xdr:rowOff>
    </xdr:to>
    <xdr:graphicFrame macro="">
      <xdr:nvGraphicFramePr>
        <xdr:cNvPr id="6" name="subSectors/base/lulucf">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294120</xdr:colOff>
      <xdr:row>122</xdr:row>
      <xdr:rowOff>55665</xdr:rowOff>
    </xdr:from>
    <xdr:to>
      <xdr:col>2</xdr:col>
      <xdr:colOff>1569960</xdr:colOff>
      <xdr:row>136</xdr:row>
      <xdr:rowOff>74386</xdr:rowOff>
    </xdr:to>
    <xdr:graphicFrame macro="">
      <xdr:nvGraphicFramePr>
        <xdr:cNvPr id="7" name="gasesWithoutLulucf/base">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3</xdr:col>
      <xdr:colOff>56160</xdr:colOff>
      <xdr:row>122</xdr:row>
      <xdr:rowOff>63360</xdr:rowOff>
    </xdr:from>
    <xdr:to>
      <xdr:col>5</xdr:col>
      <xdr:colOff>1504950</xdr:colOff>
      <xdr:row>136</xdr:row>
      <xdr:rowOff>82081</xdr:rowOff>
    </xdr:to>
    <xdr:graphicFrame macro="">
      <xdr:nvGraphicFramePr>
        <xdr:cNvPr id="8" name="gasesWithoutLulucf/last">
          <a:extLst>
            <a:ext uri="{FF2B5EF4-FFF2-40B4-BE49-F238E27FC236}">
              <a16:creationId xmlns:a16="http://schemas.microsoft.com/office/drawing/2014/main" id="{00000000-0008-0000-02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294480</xdr:colOff>
      <xdr:row>138</xdr:row>
      <xdr:rowOff>31680</xdr:rowOff>
    </xdr:from>
    <xdr:to>
      <xdr:col>2</xdr:col>
      <xdr:colOff>1580040</xdr:colOff>
      <xdr:row>151</xdr:row>
      <xdr:rowOff>150480</xdr:rowOff>
    </xdr:to>
    <xdr:graphicFrame macro="">
      <xdr:nvGraphicFramePr>
        <xdr:cNvPr id="9" name="gasesWithLulucf/base">
          <a:extLst>
            <a:ext uri="{FF2B5EF4-FFF2-40B4-BE49-F238E27FC236}">
              <a16:creationId xmlns:a16="http://schemas.microsoft.com/office/drawing/2014/main" id="{00000000-0008-0000-02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3</xdr:col>
      <xdr:colOff>65880</xdr:colOff>
      <xdr:row>138</xdr:row>
      <xdr:rowOff>55440</xdr:rowOff>
    </xdr:from>
    <xdr:to>
      <xdr:col>5</xdr:col>
      <xdr:colOff>1466850</xdr:colOff>
      <xdr:row>152</xdr:row>
      <xdr:rowOff>7560</xdr:rowOff>
    </xdr:to>
    <xdr:graphicFrame macro="">
      <xdr:nvGraphicFramePr>
        <xdr:cNvPr id="10" name="gasesWithLulucf/last">
          <a:extLst>
            <a:ext uri="{FF2B5EF4-FFF2-40B4-BE49-F238E27FC236}">
              <a16:creationId xmlns:a16="http://schemas.microsoft.com/office/drawing/2014/main" id="{00000000-0008-0000-02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0</xdr:col>
      <xdr:colOff>262080</xdr:colOff>
      <xdr:row>159</xdr:row>
      <xdr:rowOff>47580</xdr:rowOff>
    </xdr:from>
    <xdr:to>
      <xdr:col>2</xdr:col>
      <xdr:colOff>1547640</xdr:colOff>
      <xdr:row>172</xdr:row>
      <xdr:rowOff>161624</xdr:rowOff>
    </xdr:to>
    <xdr:graphicFrame macro="">
      <xdr:nvGraphicFramePr>
        <xdr:cNvPr id="11" name="subSectors/base">
          <a:extLst>
            <a:ext uri="{FF2B5EF4-FFF2-40B4-BE49-F238E27FC236}">
              <a16:creationId xmlns:a16="http://schemas.microsoft.com/office/drawing/2014/main" id="{00000000-0008-0000-02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3</xdr:col>
      <xdr:colOff>57959</xdr:colOff>
      <xdr:row>159</xdr:row>
      <xdr:rowOff>47520</xdr:rowOff>
    </xdr:from>
    <xdr:to>
      <xdr:col>5</xdr:col>
      <xdr:colOff>1514474</xdr:colOff>
      <xdr:row>173</xdr:row>
      <xdr:rowOff>1439</xdr:rowOff>
    </xdr:to>
    <xdr:graphicFrame macro="">
      <xdr:nvGraphicFramePr>
        <xdr:cNvPr id="12" name="subSectors/last">
          <a:extLst>
            <a:ext uri="{FF2B5EF4-FFF2-40B4-BE49-F238E27FC236}">
              <a16:creationId xmlns:a16="http://schemas.microsoft.com/office/drawing/2014/main" id="{00000000-0008-0000-02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0</xdr:col>
      <xdr:colOff>63360</xdr:colOff>
      <xdr:row>185</xdr:row>
      <xdr:rowOff>72720</xdr:rowOff>
    </xdr:from>
    <xdr:to>
      <xdr:col>2</xdr:col>
      <xdr:colOff>1531800</xdr:colOff>
      <xdr:row>202</xdr:row>
      <xdr:rowOff>123825</xdr:rowOff>
    </xdr:to>
    <xdr:graphicFrame macro="">
      <xdr:nvGraphicFramePr>
        <xdr:cNvPr id="13" name="subSectors/base/energy">
          <a:extLst>
            <a:ext uri="{FF2B5EF4-FFF2-40B4-BE49-F238E27FC236}">
              <a16:creationId xmlns:a16="http://schemas.microsoft.com/office/drawing/2014/main" id="{00000000-0008-0000-02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3</xdr:col>
      <xdr:colOff>35640</xdr:colOff>
      <xdr:row>185</xdr:row>
      <xdr:rowOff>73440</xdr:rowOff>
    </xdr:from>
    <xdr:to>
      <xdr:col>5</xdr:col>
      <xdr:colOff>1504080</xdr:colOff>
      <xdr:row>203</xdr:row>
      <xdr:rowOff>57151</xdr:rowOff>
    </xdr:to>
    <xdr:graphicFrame macro="">
      <xdr:nvGraphicFramePr>
        <xdr:cNvPr id="14" name="subSectors/last/energy">
          <a:extLst>
            <a:ext uri="{FF2B5EF4-FFF2-40B4-BE49-F238E27FC236}">
              <a16:creationId xmlns:a16="http://schemas.microsoft.com/office/drawing/2014/main" id="{00000000-0008-0000-02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62640</xdr:colOff>
      <xdr:row>210</xdr:row>
      <xdr:rowOff>54719</xdr:rowOff>
    </xdr:from>
    <xdr:to>
      <xdr:col>2</xdr:col>
      <xdr:colOff>1531080</xdr:colOff>
      <xdr:row>227</xdr:row>
      <xdr:rowOff>133349</xdr:rowOff>
    </xdr:to>
    <xdr:graphicFrame macro="">
      <xdr:nvGraphicFramePr>
        <xdr:cNvPr id="15" name="subSectors/base/industrial">
          <a:extLst>
            <a:ext uri="{FF2B5EF4-FFF2-40B4-BE49-F238E27FC236}">
              <a16:creationId xmlns:a16="http://schemas.microsoft.com/office/drawing/2014/main" id="{00000000-0008-0000-02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3</xdr:col>
      <xdr:colOff>66600</xdr:colOff>
      <xdr:row>210</xdr:row>
      <xdr:rowOff>76319</xdr:rowOff>
    </xdr:from>
    <xdr:to>
      <xdr:col>5</xdr:col>
      <xdr:colOff>1535040</xdr:colOff>
      <xdr:row>227</xdr:row>
      <xdr:rowOff>133349</xdr:rowOff>
    </xdr:to>
    <xdr:graphicFrame macro="">
      <xdr:nvGraphicFramePr>
        <xdr:cNvPr id="16" name="subSectors/last/industrial">
          <a:extLst>
            <a:ext uri="{FF2B5EF4-FFF2-40B4-BE49-F238E27FC236}">
              <a16:creationId xmlns:a16="http://schemas.microsoft.com/office/drawing/2014/main" id="{00000000-0008-0000-02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0</xdr:col>
      <xdr:colOff>82440</xdr:colOff>
      <xdr:row>235</xdr:row>
      <xdr:rowOff>58320</xdr:rowOff>
    </xdr:from>
    <xdr:to>
      <xdr:col>2</xdr:col>
      <xdr:colOff>1550880</xdr:colOff>
      <xdr:row>253</xdr:row>
      <xdr:rowOff>132120</xdr:rowOff>
    </xdr:to>
    <xdr:graphicFrame macro="">
      <xdr:nvGraphicFramePr>
        <xdr:cNvPr id="17" name="subSectors/base/agriculture">
          <a:extLst>
            <a:ext uri="{FF2B5EF4-FFF2-40B4-BE49-F238E27FC236}">
              <a16:creationId xmlns:a16="http://schemas.microsoft.com/office/drawing/2014/main" id="{00000000-0008-0000-02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3</xdr:col>
      <xdr:colOff>59040</xdr:colOff>
      <xdr:row>235</xdr:row>
      <xdr:rowOff>72720</xdr:rowOff>
    </xdr:from>
    <xdr:to>
      <xdr:col>5</xdr:col>
      <xdr:colOff>1527480</xdr:colOff>
      <xdr:row>253</xdr:row>
      <xdr:rowOff>156960</xdr:rowOff>
    </xdr:to>
    <xdr:graphicFrame macro="">
      <xdr:nvGraphicFramePr>
        <xdr:cNvPr id="18" name="subSectors/last/agriculture">
          <a:extLst>
            <a:ext uri="{FF2B5EF4-FFF2-40B4-BE49-F238E27FC236}">
              <a16:creationId xmlns:a16="http://schemas.microsoft.com/office/drawing/2014/main" id="{00000000-0008-0000-02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0</xdr:col>
      <xdr:colOff>180975</xdr:colOff>
      <xdr:row>312</xdr:row>
      <xdr:rowOff>65519</xdr:rowOff>
    </xdr:from>
    <xdr:to>
      <xdr:col>2</xdr:col>
      <xdr:colOff>1616040</xdr:colOff>
      <xdr:row>330</xdr:row>
      <xdr:rowOff>85724</xdr:rowOff>
    </xdr:to>
    <xdr:graphicFrame macro="">
      <xdr:nvGraphicFramePr>
        <xdr:cNvPr id="19" name="subSectors/base/waste">
          <a:extLst>
            <a:ext uri="{FF2B5EF4-FFF2-40B4-BE49-F238E27FC236}">
              <a16:creationId xmlns:a16="http://schemas.microsoft.com/office/drawing/2014/main" id="{00000000-0008-0000-02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3</xdr:col>
      <xdr:colOff>66600</xdr:colOff>
      <xdr:row>312</xdr:row>
      <xdr:rowOff>76319</xdr:rowOff>
    </xdr:from>
    <xdr:to>
      <xdr:col>5</xdr:col>
      <xdr:colOff>1409700</xdr:colOff>
      <xdr:row>330</xdr:row>
      <xdr:rowOff>123824</xdr:rowOff>
    </xdr:to>
    <xdr:graphicFrame macro="">
      <xdr:nvGraphicFramePr>
        <xdr:cNvPr id="20" name="subSectors/last/waste">
          <a:extLst>
            <a:ext uri="{FF2B5EF4-FFF2-40B4-BE49-F238E27FC236}">
              <a16:creationId xmlns:a16="http://schemas.microsoft.com/office/drawing/2014/main" id="{00000000-0008-0000-02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0</xdr:col>
      <xdr:colOff>47519</xdr:colOff>
      <xdr:row>84</xdr:row>
      <xdr:rowOff>47520</xdr:rowOff>
    </xdr:from>
    <xdr:to>
      <xdr:col>1</xdr:col>
      <xdr:colOff>1133748</xdr:colOff>
      <xdr:row>87</xdr:row>
      <xdr:rowOff>171030</xdr:rowOff>
    </xdr:to>
    <xdr:pic>
      <xdr:nvPicPr>
        <xdr:cNvPr id="21" name="logo2">
          <a:extLst>
            <a:ext uri="{FF2B5EF4-FFF2-40B4-BE49-F238E27FC236}">
              <a16:creationId xmlns:a16="http://schemas.microsoft.com/office/drawing/2014/main" id="{00000000-0008-0000-0200-000015000000}"/>
            </a:ext>
          </a:extLst>
        </xdr:cNvPr>
        <xdr:cNvPicPr/>
      </xdr:nvPicPr>
      <xdr:blipFill>
        <a:blip xmlns:r="http://schemas.openxmlformats.org/officeDocument/2006/relationships" r:embed="rId20"/>
        <a:stretch/>
      </xdr:blipFill>
      <xdr:spPr>
        <a:xfrm>
          <a:off x="47519" y="14325495"/>
          <a:ext cx="2715004" cy="675960"/>
        </a:xfrm>
        <a:prstGeom prst="rect">
          <a:avLst/>
        </a:prstGeom>
        <a:ln>
          <a:noFill/>
        </a:ln>
      </xdr:spPr>
    </xdr:pic>
    <xdr:clientData/>
  </xdr:twoCellAnchor>
  <xdr:twoCellAnchor editAs="oneCell">
    <xdr:from>
      <xdr:col>0</xdr:col>
      <xdr:colOff>47519</xdr:colOff>
      <xdr:row>174</xdr:row>
      <xdr:rowOff>47520</xdr:rowOff>
    </xdr:from>
    <xdr:to>
      <xdr:col>1</xdr:col>
      <xdr:colOff>1133748</xdr:colOff>
      <xdr:row>177</xdr:row>
      <xdr:rowOff>171029</xdr:rowOff>
    </xdr:to>
    <xdr:pic>
      <xdr:nvPicPr>
        <xdr:cNvPr id="22" name="logo3">
          <a:extLst>
            <a:ext uri="{FF2B5EF4-FFF2-40B4-BE49-F238E27FC236}">
              <a16:creationId xmlns:a16="http://schemas.microsoft.com/office/drawing/2014/main" id="{00000000-0008-0000-0200-000016000000}"/>
            </a:ext>
          </a:extLst>
        </xdr:cNvPr>
        <xdr:cNvPicPr/>
      </xdr:nvPicPr>
      <xdr:blipFill>
        <a:blip xmlns:r="http://schemas.openxmlformats.org/officeDocument/2006/relationships" r:embed="rId20"/>
        <a:stretch/>
      </xdr:blipFill>
      <xdr:spPr>
        <a:xfrm>
          <a:off x="47519" y="28498695"/>
          <a:ext cx="2715004" cy="675959"/>
        </a:xfrm>
        <a:prstGeom prst="rect">
          <a:avLst/>
        </a:prstGeom>
        <a:ln>
          <a:noFill/>
        </a:ln>
      </xdr:spPr>
    </xdr:pic>
    <xdr:clientData/>
  </xdr:twoCellAnchor>
  <xdr:twoCellAnchor editAs="oneCell">
    <xdr:from>
      <xdr:col>0</xdr:col>
      <xdr:colOff>47519</xdr:colOff>
      <xdr:row>257</xdr:row>
      <xdr:rowOff>47520</xdr:rowOff>
    </xdr:from>
    <xdr:to>
      <xdr:col>1</xdr:col>
      <xdr:colOff>1133748</xdr:colOff>
      <xdr:row>260</xdr:row>
      <xdr:rowOff>168676</xdr:rowOff>
    </xdr:to>
    <xdr:pic>
      <xdr:nvPicPr>
        <xdr:cNvPr id="23" name="logo4">
          <a:extLst>
            <a:ext uri="{FF2B5EF4-FFF2-40B4-BE49-F238E27FC236}">
              <a16:creationId xmlns:a16="http://schemas.microsoft.com/office/drawing/2014/main" id="{00000000-0008-0000-0200-000017000000}"/>
            </a:ext>
          </a:extLst>
        </xdr:cNvPr>
        <xdr:cNvPicPr/>
      </xdr:nvPicPr>
      <xdr:blipFill>
        <a:blip xmlns:r="http://schemas.openxmlformats.org/officeDocument/2006/relationships" r:embed="rId20"/>
        <a:stretch/>
      </xdr:blipFill>
      <xdr:spPr>
        <a:xfrm>
          <a:off x="47519" y="42014670"/>
          <a:ext cx="2715004" cy="673606"/>
        </a:xfrm>
        <a:prstGeom prst="rect">
          <a:avLst/>
        </a:prstGeom>
        <a:ln>
          <a:noFill/>
        </a:ln>
      </xdr:spPr>
    </xdr:pic>
    <xdr:clientData/>
  </xdr:twoCellAnchor>
  <xdr:twoCellAnchor editAs="oneCell">
    <xdr:from>
      <xdr:col>0</xdr:col>
      <xdr:colOff>47519</xdr:colOff>
      <xdr:row>0</xdr:row>
      <xdr:rowOff>47520</xdr:rowOff>
    </xdr:from>
    <xdr:to>
      <xdr:col>1</xdr:col>
      <xdr:colOff>1133748</xdr:colOff>
      <xdr:row>3</xdr:row>
      <xdr:rowOff>171030</xdr:rowOff>
    </xdr:to>
    <xdr:pic>
      <xdr:nvPicPr>
        <xdr:cNvPr id="24" name="logo1">
          <a:extLst>
            <a:ext uri="{FF2B5EF4-FFF2-40B4-BE49-F238E27FC236}">
              <a16:creationId xmlns:a16="http://schemas.microsoft.com/office/drawing/2014/main" id="{00000000-0008-0000-0200-000018000000}"/>
            </a:ext>
          </a:extLst>
        </xdr:cNvPr>
        <xdr:cNvPicPr/>
      </xdr:nvPicPr>
      <xdr:blipFill>
        <a:blip xmlns:r="http://schemas.openxmlformats.org/officeDocument/2006/relationships" r:embed="rId20"/>
        <a:stretch/>
      </xdr:blipFill>
      <xdr:spPr>
        <a:xfrm>
          <a:off x="47519" y="47520"/>
          <a:ext cx="2715004" cy="67596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C110"/>
  <sheetViews>
    <sheetView zoomScaleNormal="100" zoomScaleSheetLayoutView="100" workbookViewId="0"/>
  </sheetViews>
  <sheetFormatPr defaultColWidth="9.140625" defaultRowHeight="12.75" x14ac:dyDescent="0.2"/>
  <cols>
    <col min="1" max="1" width="49.7109375" bestFit="1" customWidth="1"/>
    <col min="2" max="2" width="13.42578125" style="1" customWidth="1"/>
    <col min="3" max="28" width="13.42578125" customWidth="1"/>
    <col min="29" max="29" width="18.28515625" customWidth="1"/>
  </cols>
  <sheetData>
    <row r="1" spans="1:29" ht="26.25" customHeight="1" x14ac:dyDescent="0.25">
      <c r="A1" s="2" t="s">
        <v>94</v>
      </c>
      <c r="B1" s="58" t="s">
        <v>95</v>
      </c>
      <c r="C1" s="58" t="s">
        <v>96</v>
      </c>
      <c r="D1" s="58" t="s">
        <v>97</v>
      </c>
      <c r="E1" s="58" t="s">
        <v>98</v>
      </c>
      <c r="F1" s="58" t="s">
        <v>99</v>
      </c>
      <c r="G1" s="58" t="s">
        <v>100</v>
      </c>
      <c r="H1" s="58" t="s">
        <v>101</v>
      </c>
      <c r="I1" s="58" t="s">
        <v>102</v>
      </c>
      <c r="J1" s="58" t="s">
        <v>103</v>
      </c>
      <c r="K1" s="58" t="s">
        <v>104</v>
      </c>
      <c r="L1" s="58" t="s">
        <v>105</v>
      </c>
      <c r="M1" s="58" t="s">
        <v>106</v>
      </c>
      <c r="N1" s="58" t="s">
        <v>107</v>
      </c>
      <c r="O1" s="58" t="s">
        <v>108</v>
      </c>
      <c r="P1" s="58" t="s">
        <v>109</v>
      </c>
      <c r="Q1" s="58" t="s">
        <v>110</v>
      </c>
      <c r="R1" s="58" t="s">
        <v>111</v>
      </c>
      <c r="S1" s="58" t="s">
        <v>112</v>
      </c>
      <c r="T1" s="58" t="s">
        <v>113</v>
      </c>
      <c r="U1" s="58" t="s">
        <v>114</v>
      </c>
      <c r="V1" s="58" t="s">
        <v>115</v>
      </c>
      <c r="W1" s="58" t="s">
        <v>116</v>
      </c>
      <c r="X1" s="58" t="s">
        <v>117</v>
      </c>
      <c r="Y1" s="58" t="s">
        <v>118</v>
      </c>
      <c r="Z1" s="58" t="s">
        <v>119</v>
      </c>
      <c r="AA1" s="58" t="s">
        <v>120</v>
      </c>
      <c r="AB1" s="58" t="s">
        <v>121</v>
      </c>
      <c r="AC1" s="72" t="str">
        <f ca="1">"Change from BY (Convention) to " &amp; INDIRECT(ADDRESS(1,COLUMN()-1))</f>
        <v>Change from BY (Convention) to 2015</v>
      </c>
    </row>
    <row r="2" spans="1:29" ht="12.75" customHeight="1" x14ac:dyDescent="0.2">
      <c r="A2" s="64" t="s">
        <v>0</v>
      </c>
      <c r="B2" s="3"/>
      <c r="C2" s="3"/>
      <c r="D2" s="3"/>
      <c r="E2" s="3"/>
      <c r="F2" s="3"/>
      <c r="G2" s="3"/>
      <c r="H2" s="3"/>
      <c r="I2" s="3"/>
      <c r="J2" s="3"/>
      <c r="K2" s="3"/>
      <c r="L2" s="3"/>
      <c r="M2" s="3"/>
      <c r="N2" s="3"/>
      <c r="O2" s="3"/>
      <c r="P2" s="3"/>
      <c r="Q2" s="3"/>
      <c r="R2" s="3"/>
      <c r="S2" s="3"/>
      <c r="T2" s="3"/>
      <c r="U2" s="3"/>
      <c r="V2" s="3"/>
      <c r="W2" s="3"/>
      <c r="X2" s="3"/>
      <c r="Y2" s="3"/>
      <c r="Z2" s="3"/>
      <c r="AA2" s="3"/>
      <c r="AB2" s="3"/>
      <c r="AC2" s="8"/>
    </row>
    <row r="3" spans="1:29" ht="12.75" customHeight="1" x14ac:dyDescent="0.2">
      <c r="A3" s="59" t="s">
        <v>1</v>
      </c>
      <c r="B3" s="50">
        <v>45371.317194592179</v>
      </c>
      <c r="C3" s="50">
        <v>45371.317194592179</v>
      </c>
      <c r="D3" s="50">
        <v>46992.23083189936</v>
      </c>
      <c r="E3" s="50">
        <v>51226.387129608076</v>
      </c>
      <c r="F3" s="50">
        <v>49828.98176216623</v>
      </c>
      <c r="G3" s="50">
        <v>50569.68705910576</v>
      </c>
      <c r="H3" s="50">
        <v>54532.674344423547</v>
      </c>
      <c r="I3" s="50">
        <v>51827.032349155677</v>
      </c>
      <c r="J3" s="50">
        <v>54823.542659738858</v>
      </c>
      <c r="K3" s="50">
        <v>59297.219441481757</v>
      </c>
      <c r="L3" s="50">
        <v>66910.851061015026</v>
      </c>
      <c r="M3" s="50">
        <v>65682.915061756707</v>
      </c>
      <c r="N3" s="50">
        <v>65362.1668377323</v>
      </c>
      <c r="O3" s="50">
        <v>69199.112922263186</v>
      </c>
      <c r="P3" s="50">
        <v>64076.090348457154</v>
      </c>
      <c r="Q3" s="50">
        <v>66859.686267240788</v>
      </c>
      <c r="R3" s="50">
        <v>69141.969742759029</v>
      </c>
      <c r="S3" s="50">
        <v>64428.86212865539</v>
      </c>
      <c r="T3" s="50">
        <v>61937.07104827404</v>
      </c>
      <c r="U3" s="50">
        <v>59633.776208771233</v>
      </c>
      <c r="V3" s="50">
        <v>56800.515034630909</v>
      </c>
      <c r="W3" s="50">
        <v>52615.651734424238</v>
      </c>
      <c r="X3" s="50">
        <v>51470.967888499326</v>
      </c>
      <c r="Y3" s="50">
        <v>49658.405464030278</v>
      </c>
      <c r="Z3" s="50">
        <v>47866.484776833298</v>
      </c>
      <c r="AA3" s="50">
        <v>47740.649551366798</v>
      </c>
      <c r="AB3" s="50">
        <v>52017.494745110009</v>
      </c>
      <c r="AC3" s="60">
        <f t="shared" ref="AC3:AC9" si="0">IFERROR(IF(OR(SECTOR_CHANGE_TOTAL=0,SECTOR_CHANGE_TOTAL=-1), CHAR(150), SECTOR_CHANGE_TOTAL), CHAR(150))</f>
        <v>0.14648412171974567</v>
      </c>
    </row>
    <row r="4" spans="1:29" ht="12.75" customHeight="1" x14ac:dyDescent="0.2">
      <c r="A4" s="59" t="s">
        <v>2</v>
      </c>
      <c r="B4" s="50">
        <v>888.22552875421388</v>
      </c>
      <c r="C4" s="50">
        <v>888.22552875421388</v>
      </c>
      <c r="D4" s="50">
        <v>922.36789899522046</v>
      </c>
      <c r="E4" s="50">
        <v>-3610.21785010758</v>
      </c>
      <c r="F4" s="50">
        <v>-4700.0203938163004</v>
      </c>
      <c r="G4" s="50">
        <v>-5404.0931516927349</v>
      </c>
      <c r="H4" s="50">
        <v>-4791.6125098338343</v>
      </c>
      <c r="I4" s="50">
        <v>-8473.7863257976442</v>
      </c>
      <c r="J4" s="50">
        <v>-9387.336132067654</v>
      </c>
      <c r="K4" s="50">
        <v>-8134.3954642145436</v>
      </c>
      <c r="L4" s="50">
        <v>-8760.0177460749856</v>
      </c>
      <c r="M4" s="50">
        <v>-5998.6334281318423</v>
      </c>
      <c r="N4" s="50">
        <v>-9357.5905163400585</v>
      </c>
      <c r="O4" s="50">
        <v>-8900.152020824582</v>
      </c>
      <c r="P4" s="50">
        <v>1071.0440782292046</v>
      </c>
      <c r="Q4" s="50">
        <v>-7910.3053656369666</v>
      </c>
      <c r="R4" s="50">
        <v>115.10967482644958</v>
      </c>
      <c r="S4" s="50">
        <v>-8858.1890289332168</v>
      </c>
      <c r="T4" s="50">
        <v>-12584.779555494017</v>
      </c>
      <c r="U4" s="50">
        <v>-14016.921071110697</v>
      </c>
      <c r="V4" s="50">
        <v>-14030.865302801862</v>
      </c>
      <c r="W4" s="50">
        <v>-11609.388750300792</v>
      </c>
      <c r="X4" s="50">
        <v>-11576.241546164505</v>
      </c>
      <c r="Y4" s="50">
        <v>-9267.8631532141135</v>
      </c>
      <c r="Z4" s="50">
        <v>-8801.6989647935006</v>
      </c>
      <c r="AA4" s="50">
        <v>-10095.392348409332</v>
      </c>
      <c r="AB4" s="50">
        <v>-8973.431348092201</v>
      </c>
      <c r="AC4" s="60">
        <f t="shared" si="0"/>
        <v>-11.102649673532737</v>
      </c>
    </row>
    <row r="5" spans="1:29" ht="12.75" customHeight="1" x14ac:dyDescent="0.2">
      <c r="A5" s="59" t="s">
        <v>3</v>
      </c>
      <c r="B5" s="50">
        <v>46259.542723346392</v>
      </c>
      <c r="C5" s="50">
        <v>46259.542723346392</v>
      </c>
      <c r="D5" s="50">
        <v>47914.598730894584</v>
      </c>
      <c r="E5" s="50">
        <v>47616.169279500493</v>
      </c>
      <c r="F5" s="50">
        <v>45128.961368349934</v>
      </c>
      <c r="G5" s="50">
        <v>45165.593907413029</v>
      </c>
      <c r="H5" s="50">
        <v>49741.061834589716</v>
      </c>
      <c r="I5" s="50">
        <v>43353.246023358035</v>
      </c>
      <c r="J5" s="50">
        <v>45436.206527671202</v>
      </c>
      <c r="K5" s="50">
        <v>51162.82397726721</v>
      </c>
      <c r="L5" s="50">
        <v>58150.833314940035</v>
      </c>
      <c r="M5" s="50">
        <v>59684.281633624872</v>
      </c>
      <c r="N5" s="50">
        <v>56004.57632139224</v>
      </c>
      <c r="O5" s="50">
        <v>60298.960901438608</v>
      </c>
      <c r="P5" s="50">
        <v>65147.13442668636</v>
      </c>
      <c r="Q5" s="50">
        <v>58949.380901603821</v>
      </c>
      <c r="R5" s="50">
        <v>69257.079417585468</v>
      </c>
      <c r="S5" s="50">
        <v>55570.673099722182</v>
      </c>
      <c r="T5" s="50">
        <v>49352.29149278003</v>
      </c>
      <c r="U5" s="50">
        <v>45616.855137660539</v>
      </c>
      <c r="V5" s="50">
        <v>42769.649731829057</v>
      </c>
      <c r="W5" s="50">
        <v>41006.262984123445</v>
      </c>
      <c r="X5" s="50">
        <v>39894.726342334819</v>
      </c>
      <c r="Y5" s="50">
        <v>40390.54231081617</v>
      </c>
      <c r="Z5" s="50">
        <v>39064.785812039801</v>
      </c>
      <c r="AA5" s="50">
        <v>37645.257202957473</v>
      </c>
      <c r="AB5" s="50">
        <v>43044.063397017802</v>
      </c>
      <c r="AC5" s="60">
        <f t="shared" si="0"/>
        <v>-6.9509535482411788E-2</v>
      </c>
    </row>
    <row r="6" spans="1:29" ht="12.75" customHeight="1" x14ac:dyDescent="0.2">
      <c r="A6" s="59" t="s">
        <v>4</v>
      </c>
      <c r="B6" s="50">
        <v>59403.140063205028</v>
      </c>
      <c r="C6" s="50">
        <v>59403.140063205028</v>
      </c>
      <c r="D6" s="50">
        <v>61189.969710262427</v>
      </c>
      <c r="E6" s="50">
        <v>65551.903486360898</v>
      </c>
      <c r="F6" s="50">
        <v>64263.117391045482</v>
      </c>
      <c r="G6" s="50">
        <v>65303.676014349105</v>
      </c>
      <c r="H6" s="50">
        <v>69835.737693641146</v>
      </c>
      <c r="I6" s="50">
        <v>67459.036419918833</v>
      </c>
      <c r="J6" s="50">
        <v>70715.435596738302</v>
      </c>
      <c r="K6" s="50">
        <v>75508.16524488524</v>
      </c>
      <c r="L6" s="50">
        <v>83416.495191351874</v>
      </c>
      <c r="M6" s="50">
        <v>82290.850232223864</v>
      </c>
      <c r="N6" s="50">
        <v>81923.590612488668</v>
      </c>
      <c r="O6" s="50">
        <v>86108.555647724745</v>
      </c>
      <c r="P6" s="50">
        <v>80986.325703612616</v>
      </c>
      <c r="Q6" s="50">
        <v>84200.211833570065</v>
      </c>
      <c r="R6" s="50">
        <v>86134.481185312528</v>
      </c>
      <c r="S6" s="50">
        <v>81403.211212322072</v>
      </c>
      <c r="T6" s="50">
        <v>79133.325137182139</v>
      </c>
      <c r="U6" s="50">
        <v>76503.356502848415</v>
      </c>
      <c r="V6" s="50">
        <v>73346.538055285797</v>
      </c>
      <c r="W6" s="50">
        <v>69291.724229536005</v>
      </c>
      <c r="X6" s="50">
        <v>68144.737407509907</v>
      </c>
      <c r="Y6" s="50">
        <v>66238.240849152426</v>
      </c>
      <c r="Z6" s="50">
        <v>64325.354221938978</v>
      </c>
      <c r="AA6" s="50">
        <v>64195.608018698498</v>
      </c>
      <c r="AB6" s="50">
        <v>68740.820331488445</v>
      </c>
      <c r="AC6" s="60">
        <f t="shared" si="0"/>
        <v>0.15719169488932927</v>
      </c>
    </row>
    <row r="7" spans="1:29" ht="12.75" customHeight="1" x14ac:dyDescent="0.2">
      <c r="A7" s="59" t="s">
        <v>5</v>
      </c>
      <c r="B7" s="50">
        <v>1841.5590450340512</v>
      </c>
      <c r="C7" s="50">
        <v>1841.5590450340512</v>
      </c>
      <c r="D7" s="50">
        <v>2004.495403309531</v>
      </c>
      <c r="E7" s="50">
        <v>-2946.3341660984129</v>
      </c>
      <c r="F7" s="50">
        <v>-4080.6975876873039</v>
      </c>
      <c r="G7" s="50">
        <v>-4704.7758155628126</v>
      </c>
      <c r="H7" s="50">
        <v>-3805.5108255933465</v>
      </c>
      <c r="I7" s="50">
        <v>-7753.9646354258603</v>
      </c>
      <c r="J7" s="50">
        <v>-8841.7793503619268</v>
      </c>
      <c r="K7" s="50">
        <v>-7160.3361359280898</v>
      </c>
      <c r="L7" s="50">
        <v>-8093.8342873051843</v>
      </c>
      <c r="M7" s="50">
        <v>-5086.7654137249792</v>
      </c>
      <c r="N7" s="50">
        <v>-8619.7022504138658</v>
      </c>
      <c r="O7" s="50">
        <v>-8134.6140396669553</v>
      </c>
      <c r="P7" s="50">
        <v>2615.9407655530754</v>
      </c>
      <c r="Q7" s="50">
        <v>-7175.9298217971536</v>
      </c>
      <c r="R7" s="50">
        <v>1519.8451599272864</v>
      </c>
      <c r="S7" s="50">
        <v>-8247.4192821626002</v>
      </c>
      <c r="T7" s="50">
        <v>-12133.599370065296</v>
      </c>
      <c r="U7" s="50">
        <v>-13627.945417566632</v>
      </c>
      <c r="V7" s="50">
        <v>-13494.528823297822</v>
      </c>
      <c r="W7" s="50">
        <v>-10910.427348576299</v>
      </c>
      <c r="X7" s="50">
        <v>-11046.823303272629</v>
      </c>
      <c r="Y7" s="50">
        <v>-8570.6475983286764</v>
      </c>
      <c r="Z7" s="50">
        <v>-8065.1701142650754</v>
      </c>
      <c r="AA7" s="50">
        <v>-9698.0113617100178</v>
      </c>
      <c r="AB7" s="50">
        <v>-8465.3357538322634</v>
      </c>
      <c r="AC7" s="60">
        <f t="shared" si="0"/>
        <v>-5.5968310256789708</v>
      </c>
    </row>
    <row r="8" spans="1:29" ht="12.75" customHeight="1" x14ac:dyDescent="0.2">
      <c r="A8" s="59" t="s">
        <v>6</v>
      </c>
      <c r="B8" s="50">
        <v>61244.699108239081</v>
      </c>
      <c r="C8" s="50">
        <v>61244.699108239081</v>
      </c>
      <c r="D8" s="50">
        <v>63194.465113571961</v>
      </c>
      <c r="E8" s="50">
        <v>62605.569320262483</v>
      </c>
      <c r="F8" s="50">
        <v>60182.419803358171</v>
      </c>
      <c r="G8" s="50">
        <v>60598.900198786294</v>
      </c>
      <c r="H8" s="50">
        <v>66030.226868047801</v>
      </c>
      <c r="I8" s="50">
        <v>59705.071784492975</v>
      </c>
      <c r="J8" s="50">
        <v>61873.656246376377</v>
      </c>
      <c r="K8" s="50">
        <v>68347.829108957143</v>
      </c>
      <c r="L8" s="50">
        <v>75322.660904046686</v>
      </c>
      <c r="M8" s="50">
        <v>77204.084818498872</v>
      </c>
      <c r="N8" s="50">
        <v>73303.888362074809</v>
      </c>
      <c r="O8" s="50">
        <v>77973.941608057794</v>
      </c>
      <c r="P8" s="50">
        <v>83602.266469165683</v>
      </c>
      <c r="Q8" s="50">
        <v>77024.282011772913</v>
      </c>
      <c r="R8" s="50">
        <v>87654.326345239824</v>
      </c>
      <c r="S8" s="50">
        <v>73155.791930159467</v>
      </c>
      <c r="T8" s="50">
        <v>66999.725767116848</v>
      </c>
      <c r="U8" s="50">
        <v>62875.411085281783</v>
      </c>
      <c r="V8" s="50">
        <v>59852.00923198797</v>
      </c>
      <c r="W8" s="50">
        <v>58381.296880959693</v>
      </c>
      <c r="X8" s="50">
        <v>57097.914104237272</v>
      </c>
      <c r="Y8" s="50">
        <v>57667.59325082376</v>
      </c>
      <c r="Z8" s="50">
        <v>56260.1841076739</v>
      </c>
      <c r="AA8" s="50">
        <v>54497.596656988477</v>
      </c>
      <c r="AB8" s="50">
        <v>60275.484577656185</v>
      </c>
      <c r="AC8" s="60">
        <f t="shared" si="0"/>
        <v>-1.5825280304993947E-2</v>
      </c>
    </row>
    <row r="9" spans="1:29" ht="12.75" customHeight="1" x14ac:dyDescent="0.2">
      <c r="A9" s="59" t="s">
        <v>7</v>
      </c>
      <c r="B9" s="50">
        <v>181.11502544621169</v>
      </c>
      <c r="C9" s="50">
        <v>181.11502544621169</v>
      </c>
      <c r="D9" s="50">
        <v>175.28237363074939</v>
      </c>
      <c r="E9" s="50">
        <v>194.6169722897078</v>
      </c>
      <c r="F9" s="50">
        <v>190.84324998213913</v>
      </c>
      <c r="G9" s="50">
        <v>204.93331109613581</v>
      </c>
      <c r="H9" s="50">
        <v>198.92491125058001</v>
      </c>
      <c r="I9" s="50">
        <v>196.75456376381339</v>
      </c>
      <c r="J9" s="50">
        <v>204.42684077278281</v>
      </c>
      <c r="K9" s="50">
        <v>206.15706951429809</v>
      </c>
      <c r="L9" s="50">
        <v>210.50566702906241</v>
      </c>
      <c r="M9" s="50">
        <v>211.519756128354</v>
      </c>
      <c r="N9" s="50">
        <v>177.674634042717</v>
      </c>
      <c r="O9" s="50">
        <v>169.2924048786827</v>
      </c>
      <c r="P9" s="50">
        <v>170.84503109135051</v>
      </c>
      <c r="Q9" s="50">
        <v>177.1001591460072</v>
      </c>
      <c r="R9" s="50">
        <v>173.6915251020543</v>
      </c>
      <c r="S9" s="50">
        <v>172.02589565157419</v>
      </c>
      <c r="T9" s="50">
        <v>175.28995083015141</v>
      </c>
      <c r="U9" s="50">
        <v>172.10025139175119</v>
      </c>
      <c r="V9" s="50">
        <v>160.47673779043839</v>
      </c>
      <c r="W9" s="50">
        <v>167.7736777036304</v>
      </c>
      <c r="X9" s="50">
        <v>159.54781261533151</v>
      </c>
      <c r="Y9" s="50">
        <v>160.61347227269511</v>
      </c>
      <c r="Z9" s="50">
        <v>169.12569166073681</v>
      </c>
      <c r="AA9" s="50">
        <v>164.77381560506629</v>
      </c>
      <c r="AB9" s="50">
        <v>174.92361846475231</v>
      </c>
      <c r="AC9" s="60">
        <f t="shared" si="0"/>
        <v>-3.4184943884173376E-2</v>
      </c>
    </row>
    <row r="10" spans="1:29" ht="12.75" customHeight="1" x14ac:dyDescent="0.2">
      <c r="A10" s="61"/>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row>
    <row r="11" spans="1:29" ht="12.75" customHeight="1" x14ac:dyDescent="0.2">
      <c r="A11" s="65" t="s">
        <v>8</v>
      </c>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8"/>
    </row>
    <row r="12" spans="1:29" ht="12.75" customHeight="1" x14ac:dyDescent="0.2">
      <c r="A12" s="48" t="s">
        <v>9</v>
      </c>
      <c r="B12" s="50">
        <v>41221.947938456149</v>
      </c>
      <c r="C12" s="50">
        <v>41221.947938456149</v>
      </c>
      <c r="D12" s="50">
        <v>42837.71394546896</v>
      </c>
      <c r="E12" s="50">
        <v>47375.967391530816</v>
      </c>
      <c r="F12" s="50">
        <v>46062.764608446974</v>
      </c>
      <c r="G12" s="50">
        <v>46768.386666200393</v>
      </c>
      <c r="H12" s="50">
        <v>50290.837257696345</v>
      </c>
      <c r="I12" s="50">
        <v>47655.402780129923</v>
      </c>
      <c r="J12" s="50">
        <v>50209.107629532184</v>
      </c>
      <c r="K12" s="50">
        <v>54603.092487406124</v>
      </c>
      <c r="L12" s="50">
        <v>61906.760633763479</v>
      </c>
      <c r="M12" s="50">
        <v>60311.309536841749</v>
      </c>
      <c r="N12" s="50">
        <v>60492.931865698069</v>
      </c>
      <c r="O12" s="50">
        <v>64128.563235287285</v>
      </c>
      <c r="P12" s="50">
        <v>59038.612987461383</v>
      </c>
      <c r="Q12" s="50">
        <v>61303.389562516881</v>
      </c>
      <c r="R12" s="50">
        <v>63708.448549614419</v>
      </c>
      <c r="S12" s="50">
        <v>59317.517285821494</v>
      </c>
      <c r="T12" s="50">
        <v>56210.272949627863</v>
      </c>
      <c r="U12" s="50">
        <v>54241.843057763239</v>
      </c>
      <c r="V12" s="50">
        <v>52998.330798576273</v>
      </c>
      <c r="W12" s="50">
        <v>48530.401058509393</v>
      </c>
      <c r="X12" s="50">
        <v>47870.851194621806</v>
      </c>
      <c r="Y12" s="50">
        <v>46422.827830947972</v>
      </c>
      <c r="Z12" s="50">
        <v>44280.275529660583</v>
      </c>
      <c r="AA12" s="50">
        <v>43786.661080101672</v>
      </c>
      <c r="AB12" s="50">
        <v>48157.497928199373</v>
      </c>
      <c r="AC12" s="60">
        <f t="shared" ref="AC12:AC55" si="1">IFERROR(IF(OR(SECTOR_CHANGE_TOTAL=0,SECTOR_CHANGE_TOTAL=-1), CHAR(150), SECTOR_CHANGE_TOTAL), CHAR(150))</f>
        <v>0.16824896290922284</v>
      </c>
    </row>
    <row r="13" spans="1:29" ht="12.75" customHeight="1" x14ac:dyDescent="0.2">
      <c r="A13" s="47" t="s">
        <v>10</v>
      </c>
      <c r="B13" s="50">
        <v>16382.909345079983</v>
      </c>
      <c r="C13" s="50">
        <v>16382.909345079983</v>
      </c>
      <c r="D13" s="50">
        <v>17013.724300472481</v>
      </c>
      <c r="E13" s="50">
        <v>20102.436756964471</v>
      </c>
      <c r="F13" s="50">
        <v>18138.576927359984</v>
      </c>
      <c r="G13" s="50">
        <v>17313.208237029688</v>
      </c>
      <c r="H13" s="50">
        <v>19957.734866250274</v>
      </c>
      <c r="I13" s="50">
        <v>15979.8312155026</v>
      </c>
      <c r="J13" s="50">
        <v>16708.200309182095</v>
      </c>
      <c r="K13" s="50">
        <v>19338.062848787096</v>
      </c>
      <c r="L13" s="50">
        <v>25462.208321556773</v>
      </c>
      <c r="M13" s="50">
        <v>21638.304031720549</v>
      </c>
      <c r="N13" s="50">
        <v>22077.041718118184</v>
      </c>
      <c r="O13" s="50">
        <v>25501.140104367896</v>
      </c>
      <c r="P13" s="50">
        <v>20975.056753983285</v>
      </c>
      <c r="Q13" s="50">
        <v>22473.403152437073</v>
      </c>
      <c r="R13" s="50">
        <v>25509.426419005136</v>
      </c>
      <c r="S13" s="50">
        <v>22527.944753357831</v>
      </c>
      <c r="T13" s="50">
        <v>19870.52893040912</v>
      </c>
      <c r="U13" s="50">
        <v>19275.294373402969</v>
      </c>
      <c r="V13" s="50">
        <v>19425.431779890343</v>
      </c>
      <c r="W13" s="50">
        <v>14516.05459784927</v>
      </c>
      <c r="X13" s="50">
        <v>16506.053268617212</v>
      </c>
      <c r="Y13" s="50">
        <v>17462.187763072703</v>
      </c>
      <c r="Z13" s="50">
        <v>15224.266274771073</v>
      </c>
      <c r="AA13" s="50">
        <v>14545.600368137162</v>
      </c>
      <c r="AB13" s="50">
        <v>18381.066153648728</v>
      </c>
      <c r="AC13" s="60">
        <f t="shared" si="1"/>
        <v>0.12196593208695374</v>
      </c>
    </row>
    <row r="14" spans="1:29" ht="12.75" customHeight="1" x14ac:dyDescent="0.2">
      <c r="A14" s="47" t="s">
        <v>11</v>
      </c>
      <c r="B14" s="50">
        <v>9738.924577903168</v>
      </c>
      <c r="C14" s="50">
        <v>9738.924577903168</v>
      </c>
      <c r="D14" s="50">
        <v>9868.1908908542191</v>
      </c>
      <c r="E14" s="50">
        <v>10288.557729693124</v>
      </c>
      <c r="F14" s="50">
        <v>10272.956386683947</v>
      </c>
      <c r="G14" s="50">
        <v>10631.950785778365</v>
      </c>
      <c r="H14" s="50">
        <v>10857.730698848984</v>
      </c>
      <c r="I14" s="50">
        <v>11133.125766862519</v>
      </c>
      <c r="J14" s="50">
        <v>12126.161001971732</v>
      </c>
      <c r="K14" s="50">
        <v>11993.089692736694</v>
      </c>
      <c r="L14" s="50">
        <v>12008.253193145923</v>
      </c>
      <c r="M14" s="50">
        <v>12453.353538290545</v>
      </c>
      <c r="N14" s="50">
        <v>11411.850257907476</v>
      </c>
      <c r="O14" s="50">
        <v>10939.821877495413</v>
      </c>
      <c r="P14" s="50">
        <v>10329.178228153318</v>
      </c>
      <c r="Q14" s="50">
        <v>10831.974581952793</v>
      </c>
      <c r="R14" s="50">
        <v>10530.132858471325</v>
      </c>
      <c r="S14" s="50">
        <v>10259.361011343166</v>
      </c>
      <c r="T14" s="50">
        <v>10351.511514245456</v>
      </c>
      <c r="U14" s="50">
        <v>9662.1056601965138</v>
      </c>
      <c r="V14" s="50">
        <v>8546.9214811015354</v>
      </c>
      <c r="W14" s="50">
        <v>9154.6984882265206</v>
      </c>
      <c r="X14" s="50">
        <v>8468.3738369989096</v>
      </c>
      <c r="Y14" s="50">
        <v>7558.2712518294511</v>
      </c>
      <c r="Z14" s="50">
        <v>7494.6246289168666</v>
      </c>
      <c r="AA14" s="50">
        <v>7576.0981837486634</v>
      </c>
      <c r="AB14" s="50">
        <v>7870.6914304321417</v>
      </c>
      <c r="AC14" s="60">
        <f t="shared" si="1"/>
        <v>-0.19183156543894961</v>
      </c>
    </row>
    <row r="15" spans="1:29" ht="12.75" customHeight="1" x14ac:dyDescent="0.2">
      <c r="A15" s="47" t="s">
        <v>12</v>
      </c>
      <c r="B15" s="50">
        <v>10075.308363553877</v>
      </c>
      <c r="C15" s="50">
        <v>10075.308363553877</v>
      </c>
      <c r="D15" s="50">
        <v>10718.46650751844</v>
      </c>
      <c r="E15" s="50">
        <v>11607.730302725939</v>
      </c>
      <c r="F15" s="50">
        <v>12100.380173496131</v>
      </c>
      <c r="G15" s="50">
        <v>12774.832203921675</v>
      </c>
      <c r="H15" s="50">
        <v>13475.471770978767</v>
      </c>
      <c r="I15" s="50">
        <v>14191.356624367821</v>
      </c>
      <c r="J15" s="50">
        <v>14978.20257166901</v>
      </c>
      <c r="K15" s="50">
        <v>16758.33844068295</v>
      </c>
      <c r="L15" s="50">
        <v>17603.885572006864</v>
      </c>
      <c r="M15" s="50">
        <v>19163.354781732512</v>
      </c>
      <c r="N15" s="50">
        <v>19472.340652356073</v>
      </c>
      <c r="O15" s="50">
        <v>19961.952020941262</v>
      </c>
      <c r="P15" s="50">
        <v>19849.632747021984</v>
      </c>
      <c r="Q15" s="50">
        <v>19818.297357253847</v>
      </c>
      <c r="R15" s="50">
        <v>19598.206345906361</v>
      </c>
      <c r="S15" s="50">
        <v>19662.054356590954</v>
      </c>
      <c r="T15" s="50">
        <v>19273.057541564805</v>
      </c>
      <c r="U15" s="50">
        <v>19000.967207513215</v>
      </c>
      <c r="V15" s="50">
        <v>18968.046862833969</v>
      </c>
      <c r="W15" s="50">
        <v>18749.46373791579</v>
      </c>
      <c r="X15" s="50">
        <v>17418.673718792568</v>
      </c>
      <c r="Y15" s="50">
        <v>16040.773116187363</v>
      </c>
      <c r="Z15" s="50">
        <v>15678.680702796897</v>
      </c>
      <c r="AA15" s="50">
        <v>16014.408005882964</v>
      </c>
      <c r="AB15" s="50">
        <v>16193.251528318808</v>
      </c>
      <c r="AC15" s="60">
        <f t="shared" si="1"/>
        <v>0.60722143124629291</v>
      </c>
    </row>
    <row r="16" spans="1:29" ht="12.75" customHeight="1" x14ac:dyDescent="0.2">
      <c r="A16" s="47" t="s">
        <v>13</v>
      </c>
      <c r="B16" s="50">
        <v>4682.5710424291565</v>
      </c>
      <c r="C16" s="50">
        <v>4682.5710424291565</v>
      </c>
      <c r="D16" s="50">
        <v>4894.3276586952707</v>
      </c>
      <c r="E16" s="50">
        <v>5052.3551288754934</v>
      </c>
      <c r="F16" s="50">
        <v>5205.3132390693872</v>
      </c>
      <c r="G16" s="50">
        <v>5456.9351393906109</v>
      </c>
      <c r="H16" s="50">
        <v>5310.4747758855729</v>
      </c>
      <c r="I16" s="50">
        <v>5696.6137757486667</v>
      </c>
      <c r="J16" s="50">
        <v>5643.8335682855495</v>
      </c>
      <c r="K16" s="50">
        <v>5766.2311134650026</v>
      </c>
      <c r="L16" s="50">
        <v>6175.7057463133951</v>
      </c>
      <c r="M16" s="50">
        <v>6432.7624046919718</v>
      </c>
      <c r="N16" s="50">
        <v>6805.25240420092</v>
      </c>
      <c r="O16" s="50">
        <v>7030.1968116171929</v>
      </c>
      <c r="P16" s="50">
        <v>7137.9677458095666</v>
      </c>
      <c r="Q16" s="50">
        <v>7427.1144811852027</v>
      </c>
      <c r="R16" s="50">
        <v>7301.3749750649768</v>
      </c>
      <c r="S16" s="50">
        <v>6107.3311861086186</v>
      </c>
      <c r="T16" s="50">
        <v>5952.2522789141067</v>
      </c>
      <c r="U16" s="50">
        <v>5550.6347680946019</v>
      </c>
      <c r="V16" s="50">
        <v>5356.2560216312586</v>
      </c>
      <c r="W16" s="50">
        <v>5303.8717235040049</v>
      </c>
      <c r="X16" s="50">
        <v>4736.0992982477246</v>
      </c>
      <c r="Y16" s="50">
        <v>4547.2952584797349</v>
      </c>
      <c r="Z16" s="50">
        <v>4492.2352974281348</v>
      </c>
      <c r="AA16" s="50">
        <v>4435.0732090724969</v>
      </c>
      <c r="AB16" s="50">
        <v>4361.2353486127267</v>
      </c>
      <c r="AC16" s="60">
        <f t="shared" si="1"/>
        <v>-6.8623773329818366E-2</v>
      </c>
    </row>
    <row r="17" spans="1:29" ht="12.75" customHeight="1" x14ac:dyDescent="0.2">
      <c r="A17" s="47" t="s">
        <v>14</v>
      </c>
      <c r="B17" s="50">
        <v>105.38460663171701</v>
      </c>
      <c r="C17" s="50">
        <v>105.38460663171701</v>
      </c>
      <c r="D17" s="50">
        <v>114.63551048859092</v>
      </c>
      <c r="E17" s="50">
        <v>87.024887195199014</v>
      </c>
      <c r="F17" s="50">
        <v>80.005218144135057</v>
      </c>
      <c r="G17" s="50">
        <v>86.165256315896912</v>
      </c>
      <c r="H17" s="50">
        <v>82.819084155339056</v>
      </c>
      <c r="I17" s="50">
        <v>106.08803795734964</v>
      </c>
      <c r="J17" s="50">
        <v>101.91669938956828</v>
      </c>
      <c r="K17" s="50">
        <v>106.25523231933728</v>
      </c>
      <c r="L17" s="50">
        <v>81.256459925993042</v>
      </c>
      <c r="M17" s="50">
        <v>96.50329962878898</v>
      </c>
      <c r="N17" s="50">
        <v>96.50329962878898</v>
      </c>
      <c r="O17" s="50">
        <v>67.742654090722823</v>
      </c>
      <c r="P17" s="50">
        <v>53.994133093431508</v>
      </c>
      <c r="Q17" s="50">
        <v>41.089116407580001</v>
      </c>
      <c r="R17" s="50">
        <v>73.915984379497232</v>
      </c>
      <c r="S17" s="50">
        <v>76.750001272115995</v>
      </c>
      <c r="T17" s="50">
        <v>73.981542804390003</v>
      </c>
      <c r="U17" s="50">
        <v>86.519610434124004</v>
      </c>
      <c r="V17" s="50">
        <v>86.878876036806005</v>
      </c>
      <c r="W17" s="50">
        <v>87.114361053690004</v>
      </c>
      <c r="X17" s="50">
        <v>78.341034655422007</v>
      </c>
      <c r="Y17" s="50">
        <v>49.219387567433998</v>
      </c>
      <c r="Z17" s="50">
        <v>59.245615017071998</v>
      </c>
      <c r="AA17" s="50">
        <v>69.317128046880001</v>
      </c>
      <c r="AB17" s="50">
        <v>76.816420123032003</v>
      </c>
      <c r="AC17" s="60">
        <f t="shared" si="1"/>
        <v>-0.27108500398469959</v>
      </c>
    </row>
    <row r="18" spans="1:29" ht="12.75" customHeight="1" x14ac:dyDescent="0.2">
      <c r="A18" s="47" t="s">
        <v>15</v>
      </c>
      <c r="B18" s="50">
        <v>236.85000285824768</v>
      </c>
      <c r="C18" s="50">
        <v>236.85000285824768</v>
      </c>
      <c r="D18" s="50">
        <v>228.36907743996332</v>
      </c>
      <c r="E18" s="50">
        <v>237.86258607658709</v>
      </c>
      <c r="F18" s="50">
        <v>265.53266369339502</v>
      </c>
      <c r="G18" s="50">
        <v>505.29504376415326</v>
      </c>
      <c r="H18" s="50">
        <v>606.60606157741745</v>
      </c>
      <c r="I18" s="50">
        <v>548.38735969097308</v>
      </c>
      <c r="J18" s="50">
        <v>650.79347903422706</v>
      </c>
      <c r="K18" s="50">
        <v>641.11515941503797</v>
      </c>
      <c r="L18" s="50">
        <v>575.45134081453466</v>
      </c>
      <c r="M18" s="50">
        <v>527.03148077737717</v>
      </c>
      <c r="N18" s="50">
        <v>629.94353348662571</v>
      </c>
      <c r="O18" s="50">
        <v>627.70976677479359</v>
      </c>
      <c r="P18" s="50">
        <v>692.78337939979872</v>
      </c>
      <c r="Q18" s="50">
        <v>711.51087328038341</v>
      </c>
      <c r="R18" s="50">
        <v>695.39196678711698</v>
      </c>
      <c r="S18" s="50">
        <v>684.07597714880342</v>
      </c>
      <c r="T18" s="50">
        <v>688.9411416899859</v>
      </c>
      <c r="U18" s="50">
        <v>666.32143812181221</v>
      </c>
      <c r="V18" s="50">
        <v>614.79577708236206</v>
      </c>
      <c r="W18" s="50">
        <v>719.19814996011451</v>
      </c>
      <c r="X18" s="50">
        <v>663.31003730997213</v>
      </c>
      <c r="Y18" s="50">
        <v>765.0810538112886</v>
      </c>
      <c r="Z18" s="50">
        <v>1331.2230107305409</v>
      </c>
      <c r="AA18" s="50">
        <v>1146.1641852135065</v>
      </c>
      <c r="AB18" s="50">
        <v>1274.4370470639394</v>
      </c>
      <c r="AC18" s="60">
        <f t="shared" si="1"/>
        <v>4.380776996767346</v>
      </c>
    </row>
    <row r="19" spans="1:29" ht="12.75" customHeight="1" x14ac:dyDescent="0.2">
      <c r="A19" s="47" t="s">
        <v>16</v>
      </c>
      <c r="B19" s="50" t="s">
        <v>122</v>
      </c>
      <c r="C19" s="50" t="s">
        <v>122</v>
      </c>
      <c r="D19" s="50" t="s">
        <v>122</v>
      </c>
      <c r="E19" s="50" t="s">
        <v>122</v>
      </c>
      <c r="F19" s="50" t="s">
        <v>122</v>
      </c>
      <c r="G19" s="50" t="s">
        <v>122</v>
      </c>
      <c r="H19" s="50" t="s">
        <v>122</v>
      </c>
      <c r="I19" s="50" t="s">
        <v>122</v>
      </c>
      <c r="J19" s="50" t="s">
        <v>122</v>
      </c>
      <c r="K19" s="50" t="s">
        <v>122</v>
      </c>
      <c r="L19" s="50" t="s">
        <v>122</v>
      </c>
      <c r="M19" s="50" t="s">
        <v>122</v>
      </c>
      <c r="N19" s="50" t="s">
        <v>122</v>
      </c>
      <c r="O19" s="50" t="s">
        <v>122</v>
      </c>
      <c r="P19" s="50" t="s">
        <v>122</v>
      </c>
      <c r="Q19" s="50" t="s">
        <v>122</v>
      </c>
      <c r="R19" s="50" t="s">
        <v>122</v>
      </c>
      <c r="S19" s="50" t="s">
        <v>122</v>
      </c>
      <c r="T19" s="50" t="s">
        <v>122</v>
      </c>
      <c r="U19" s="50" t="s">
        <v>122</v>
      </c>
      <c r="V19" s="50" t="s">
        <v>122</v>
      </c>
      <c r="W19" s="50" t="s">
        <v>122</v>
      </c>
      <c r="X19" s="50" t="s">
        <v>122</v>
      </c>
      <c r="Y19" s="50" t="s">
        <v>122</v>
      </c>
      <c r="Z19" s="50" t="s">
        <v>122</v>
      </c>
      <c r="AA19" s="50" t="s">
        <v>122</v>
      </c>
      <c r="AB19" s="50" t="s">
        <v>122</v>
      </c>
      <c r="AC19" s="60" t="str">
        <f t="shared" si="1"/>
        <v>–</v>
      </c>
    </row>
    <row r="20" spans="1:29" ht="12.75" customHeight="1" x14ac:dyDescent="0.2">
      <c r="A20" s="48" t="s">
        <v>17</v>
      </c>
      <c r="B20" s="50">
        <v>5839.2578454561035</v>
      </c>
      <c r="C20" s="50">
        <v>5839.2578454561035</v>
      </c>
      <c r="D20" s="50">
        <v>5800.7327120390528</v>
      </c>
      <c r="E20" s="50">
        <v>5503.5353535327413</v>
      </c>
      <c r="F20" s="50">
        <v>5397.5102229985505</v>
      </c>
      <c r="G20" s="50">
        <v>5428.5038441432671</v>
      </c>
      <c r="H20" s="50">
        <v>6107.1039741461309</v>
      </c>
      <c r="I20" s="50">
        <v>6130.9108065950377</v>
      </c>
      <c r="J20" s="50">
        <v>6607.5279057315302</v>
      </c>
      <c r="K20" s="50">
        <v>6771.5622393133335</v>
      </c>
      <c r="L20" s="50">
        <v>7167.8748599609853</v>
      </c>
      <c r="M20" s="50">
        <v>7421.292762717454</v>
      </c>
      <c r="N20" s="50">
        <v>6956.1549559175937</v>
      </c>
      <c r="O20" s="50">
        <v>7319.2017128589214</v>
      </c>
      <c r="P20" s="50">
        <v>7390.7408731032756</v>
      </c>
      <c r="Q20" s="50">
        <v>8112.3563875041355</v>
      </c>
      <c r="R20" s="50">
        <v>8138.9538809887281</v>
      </c>
      <c r="S20" s="50">
        <v>7934.8074638167473</v>
      </c>
      <c r="T20" s="50">
        <v>8788.2621449538019</v>
      </c>
      <c r="U20" s="50">
        <v>8623.1917670919483</v>
      </c>
      <c r="V20" s="50">
        <v>6943.9253996729767</v>
      </c>
      <c r="W20" s="50">
        <v>7367.9279907548125</v>
      </c>
      <c r="X20" s="50">
        <v>6788.1299765689246</v>
      </c>
      <c r="Y20" s="50">
        <v>6514.2065974577381</v>
      </c>
      <c r="Z20" s="50">
        <v>7002.5039366173878</v>
      </c>
      <c r="AA20" s="50">
        <v>7503.0780430942332</v>
      </c>
      <c r="AB20" s="50">
        <v>7578.89452023796</v>
      </c>
      <c r="AC20" s="60">
        <f t="shared" si="1"/>
        <v>0.29792085241373234</v>
      </c>
    </row>
    <row r="21" spans="1:29" ht="12.75" customHeight="1" x14ac:dyDescent="0.2">
      <c r="A21" s="47" t="s">
        <v>18</v>
      </c>
      <c r="B21" s="50">
        <v>3668.7541696943745</v>
      </c>
      <c r="C21" s="50">
        <v>3668.7541696943745</v>
      </c>
      <c r="D21" s="50">
        <v>3800.6088429498891</v>
      </c>
      <c r="E21" s="50">
        <v>3693.5447058108775</v>
      </c>
      <c r="F21" s="50">
        <v>3759.7801348677062</v>
      </c>
      <c r="G21" s="50">
        <v>3899.4504752074031</v>
      </c>
      <c r="H21" s="50">
        <v>4128.5972505131003</v>
      </c>
      <c r="I21" s="50">
        <v>4052.1168992159924</v>
      </c>
      <c r="J21" s="50">
        <v>4290.5727345908681</v>
      </c>
      <c r="K21" s="50">
        <v>4323.0040814185359</v>
      </c>
      <c r="L21" s="50">
        <v>4648.2182639354614</v>
      </c>
      <c r="M21" s="50">
        <v>4682.9728740959408</v>
      </c>
      <c r="N21" s="50">
        <v>4534.9732795011305</v>
      </c>
      <c r="O21" s="50">
        <v>4794.7811298359284</v>
      </c>
      <c r="P21" s="50">
        <v>4459.0524778799872</v>
      </c>
      <c r="Q21" s="50">
        <v>4882.5151700683027</v>
      </c>
      <c r="R21" s="50">
        <v>4922.9700132566686</v>
      </c>
      <c r="S21" s="50">
        <v>4823.8253762970398</v>
      </c>
      <c r="T21" s="50">
        <v>5049.5128191729109</v>
      </c>
      <c r="U21" s="50">
        <v>4937.4466231980105</v>
      </c>
      <c r="V21" s="50">
        <v>4030.6120458774321</v>
      </c>
      <c r="W21" s="50">
        <v>4112.0832653087182</v>
      </c>
      <c r="X21" s="50">
        <v>3622.5718607707372</v>
      </c>
      <c r="Y21" s="50">
        <v>3466.5653603516375</v>
      </c>
      <c r="Z21" s="50">
        <v>3650.6889297407406</v>
      </c>
      <c r="AA21" s="50">
        <v>3931.5183717494465</v>
      </c>
      <c r="AB21" s="50">
        <v>3794.8121342087484</v>
      </c>
      <c r="AC21" s="60">
        <f t="shared" si="1"/>
        <v>3.435988313299148E-2</v>
      </c>
    </row>
    <row r="22" spans="1:29" ht="12.75" customHeight="1" x14ac:dyDescent="0.2">
      <c r="A22" s="47" t="s">
        <v>19</v>
      </c>
      <c r="B22" s="50">
        <v>1724.6288769089044</v>
      </c>
      <c r="C22" s="50">
        <v>1724.6288769089044</v>
      </c>
      <c r="D22" s="50">
        <v>1576.8586175790413</v>
      </c>
      <c r="E22" s="50">
        <v>1352.6058610902573</v>
      </c>
      <c r="F22" s="50">
        <v>1206.380120138703</v>
      </c>
      <c r="G22" s="50">
        <v>1088.7133512038447</v>
      </c>
      <c r="H22" s="50">
        <v>1494.3763770367709</v>
      </c>
      <c r="I22" s="50">
        <v>1548.6445446063658</v>
      </c>
      <c r="J22" s="50">
        <v>1732.5571298993011</v>
      </c>
      <c r="K22" s="50">
        <v>1816.2619766171174</v>
      </c>
      <c r="L22" s="50">
        <v>1830.9611377023457</v>
      </c>
      <c r="M22" s="50">
        <v>1964.2395901411257</v>
      </c>
      <c r="N22" s="50">
        <v>1629.356945963073</v>
      </c>
      <c r="O22" s="50">
        <v>1648.9852082636105</v>
      </c>
      <c r="P22" s="50">
        <v>1911.9656496797868</v>
      </c>
      <c r="Q22" s="50">
        <v>2086.4641670874653</v>
      </c>
      <c r="R22" s="50">
        <v>1897.9890502942442</v>
      </c>
      <c r="S22" s="50">
        <v>1602.9819592630893</v>
      </c>
      <c r="T22" s="50">
        <v>1992.8000567958145</v>
      </c>
      <c r="U22" s="50">
        <v>1684.8403757062592</v>
      </c>
      <c r="V22" s="50">
        <v>775.44831738649043</v>
      </c>
      <c r="W22" s="50">
        <v>994.02906490338898</v>
      </c>
      <c r="X22" s="50">
        <v>742.95429108495716</v>
      </c>
      <c r="Y22" s="50">
        <v>494.15720046091815</v>
      </c>
      <c r="Z22" s="50">
        <v>625.81399770758787</v>
      </c>
      <c r="AA22" s="50">
        <v>692.45822992869751</v>
      </c>
      <c r="AB22" s="50">
        <v>714.83357229512285</v>
      </c>
      <c r="AC22" s="60">
        <f t="shared" si="1"/>
        <v>-0.58551455222277327</v>
      </c>
    </row>
    <row r="23" spans="1:29" ht="12.75" customHeight="1" x14ac:dyDescent="0.2">
      <c r="A23" s="47" t="s">
        <v>20</v>
      </c>
      <c r="B23" s="50">
        <v>114.09950237078483</v>
      </c>
      <c r="C23" s="50">
        <v>114.09950237078483</v>
      </c>
      <c r="D23" s="50">
        <v>96.196621945030557</v>
      </c>
      <c r="E23" s="50">
        <v>139.06595579529031</v>
      </c>
      <c r="F23" s="50">
        <v>133.5134910659811</v>
      </c>
      <c r="G23" s="50">
        <v>136.17615377543339</v>
      </c>
      <c r="H23" s="50">
        <v>134.2677886127166</v>
      </c>
      <c r="I23" s="50">
        <v>137.55591674074165</v>
      </c>
      <c r="J23" s="50">
        <v>143.76177090382515</v>
      </c>
      <c r="K23" s="50">
        <v>134.25389388837257</v>
      </c>
      <c r="L23" s="50">
        <v>145.22681717677921</v>
      </c>
      <c r="M23" s="50">
        <v>152.82173399247219</v>
      </c>
      <c r="N23" s="50">
        <v>80.36423381075295</v>
      </c>
      <c r="O23" s="50">
        <v>54.338870607274451</v>
      </c>
      <c r="P23" s="50">
        <v>68.514090417089506</v>
      </c>
      <c r="Q23" s="50">
        <v>81.19348986160405</v>
      </c>
      <c r="R23" s="50">
        <v>89.953531528022154</v>
      </c>
      <c r="S23" s="50">
        <v>105.7853507448137</v>
      </c>
      <c r="T23" s="50">
        <v>103.5847638969494</v>
      </c>
      <c r="U23" s="50">
        <v>124.12503398754301</v>
      </c>
      <c r="V23" s="50">
        <v>82.061946116101254</v>
      </c>
      <c r="W23" s="50">
        <v>58.088601911927</v>
      </c>
      <c r="X23" s="50">
        <v>65.563491317422503</v>
      </c>
      <c r="Y23" s="50">
        <v>73.746513621670999</v>
      </c>
      <c r="Z23" s="50">
        <v>77.939545961204999</v>
      </c>
      <c r="AA23" s="50">
        <v>78.343890304278403</v>
      </c>
      <c r="AB23" s="50">
        <v>111.24331331980864</v>
      </c>
      <c r="AC23" s="60">
        <f t="shared" si="1"/>
        <v>-2.503244091016759E-2</v>
      </c>
    </row>
    <row r="24" spans="1:29" ht="12.75" customHeight="1" x14ac:dyDescent="0.2">
      <c r="A24" s="47" t="s">
        <v>21</v>
      </c>
      <c r="B24" s="50">
        <v>248.8771400305744</v>
      </c>
      <c r="C24" s="50">
        <v>248.8771400305744</v>
      </c>
      <c r="D24" s="50">
        <v>245.94103336479375</v>
      </c>
      <c r="E24" s="50">
        <v>238.96179488718496</v>
      </c>
      <c r="F24" s="50">
        <v>220.25000122819597</v>
      </c>
      <c r="G24" s="50">
        <v>230.21624813873785</v>
      </c>
      <c r="H24" s="50">
        <v>230.02616142261692</v>
      </c>
      <c r="I24" s="50">
        <v>248.33631212689124</v>
      </c>
      <c r="J24" s="50">
        <v>252.46353651272941</v>
      </c>
      <c r="K24" s="50">
        <v>265.65588130526038</v>
      </c>
      <c r="L24" s="50">
        <v>244.4434366535084</v>
      </c>
      <c r="M24" s="50">
        <v>255.47187470257228</v>
      </c>
      <c r="N24" s="50">
        <v>262.11830098647818</v>
      </c>
      <c r="O24" s="50">
        <v>252.74625074111381</v>
      </c>
      <c r="P24" s="50">
        <v>245.97380237474488</v>
      </c>
      <c r="Q24" s="50">
        <v>242.21201415805473</v>
      </c>
      <c r="R24" s="50">
        <v>232.45710180414449</v>
      </c>
      <c r="S24" s="50">
        <v>227.12613410885032</v>
      </c>
      <c r="T24" s="50">
        <v>228.08775554893873</v>
      </c>
      <c r="U24" s="50">
        <v>217.17367862130536</v>
      </c>
      <c r="V24" s="50">
        <v>197.43241785807484</v>
      </c>
      <c r="W24" s="50">
        <v>202.87456560252551</v>
      </c>
      <c r="X24" s="50">
        <v>194.57679323307352</v>
      </c>
      <c r="Y24" s="50">
        <v>181.84412319585613</v>
      </c>
      <c r="Z24" s="50">
        <v>179.09532856014755</v>
      </c>
      <c r="AA24" s="50">
        <v>184.39150304216056</v>
      </c>
      <c r="AB24" s="50">
        <v>192.56457964723805</v>
      </c>
      <c r="AC24" s="60">
        <f t="shared" si="1"/>
        <v>-0.2262665039320943</v>
      </c>
    </row>
    <row r="25" spans="1:29" ht="12.75" customHeight="1" x14ac:dyDescent="0.2">
      <c r="A25" s="47" t="s">
        <v>22</v>
      </c>
      <c r="B25" s="50" t="s">
        <v>122</v>
      </c>
      <c r="C25" s="50" t="s">
        <v>122</v>
      </c>
      <c r="D25" s="50" t="s">
        <v>122</v>
      </c>
      <c r="E25" s="50" t="s">
        <v>122</v>
      </c>
      <c r="F25" s="50" t="s">
        <v>122</v>
      </c>
      <c r="G25" s="50" t="s">
        <v>122</v>
      </c>
      <c r="H25" s="50" t="s">
        <v>122</v>
      </c>
      <c r="I25" s="50" t="s">
        <v>122</v>
      </c>
      <c r="J25" s="50" t="s">
        <v>122</v>
      </c>
      <c r="K25" s="50" t="s">
        <v>122</v>
      </c>
      <c r="L25" s="50" t="s">
        <v>122</v>
      </c>
      <c r="M25" s="50" t="s">
        <v>122</v>
      </c>
      <c r="N25" s="50" t="s">
        <v>122</v>
      </c>
      <c r="O25" s="50" t="s">
        <v>122</v>
      </c>
      <c r="P25" s="50" t="s">
        <v>122</v>
      </c>
      <c r="Q25" s="50" t="s">
        <v>122</v>
      </c>
      <c r="R25" s="50" t="s">
        <v>122</v>
      </c>
      <c r="S25" s="50" t="s">
        <v>122</v>
      </c>
      <c r="T25" s="50" t="s">
        <v>122</v>
      </c>
      <c r="U25" s="50" t="s">
        <v>122</v>
      </c>
      <c r="V25" s="50" t="s">
        <v>122</v>
      </c>
      <c r="W25" s="50" t="s">
        <v>122</v>
      </c>
      <c r="X25" s="50" t="s">
        <v>122</v>
      </c>
      <c r="Y25" s="50" t="s">
        <v>122</v>
      </c>
      <c r="Z25" s="50" t="s">
        <v>122</v>
      </c>
      <c r="AA25" s="50" t="s">
        <v>122</v>
      </c>
      <c r="AB25" s="50" t="s">
        <v>122</v>
      </c>
      <c r="AC25" s="60" t="str">
        <f t="shared" si="1"/>
        <v>–</v>
      </c>
    </row>
    <row r="26" spans="1:29" ht="12.75" customHeight="1" x14ac:dyDescent="0.2">
      <c r="A26" s="47" t="s">
        <v>23</v>
      </c>
      <c r="B26" s="50" t="s">
        <v>123</v>
      </c>
      <c r="C26" s="50" t="s">
        <v>123</v>
      </c>
      <c r="D26" s="50" t="s">
        <v>123</v>
      </c>
      <c r="E26" s="50" t="s">
        <v>123</v>
      </c>
      <c r="F26" s="50" t="s">
        <v>123</v>
      </c>
      <c r="G26" s="50" t="s">
        <v>123</v>
      </c>
      <c r="H26" s="50">
        <v>35.420048099079402</v>
      </c>
      <c r="I26" s="50">
        <v>59.051262262946359</v>
      </c>
      <c r="J26" s="50">
        <v>100.97950122303907</v>
      </c>
      <c r="K26" s="50">
        <v>146.662596732358</v>
      </c>
      <c r="L26" s="50">
        <v>212.54541600011035</v>
      </c>
      <c r="M26" s="50">
        <v>282.35600214281175</v>
      </c>
      <c r="N26" s="50">
        <v>366.61973326955535</v>
      </c>
      <c r="O26" s="50">
        <v>483.1441845774321</v>
      </c>
      <c r="P26" s="50">
        <v>619.04667114664471</v>
      </c>
      <c r="Q26" s="50">
        <v>734.26370939828303</v>
      </c>
      <c r="R26" s="50">
        <v>910.43102993053787</v>
      </c>
      <c r="S26" s="50">
        <v>1092.2454104162018</v>
      </c>
      <c r="T26" s="50">
        <v>1325.8204878883203</v>
      </c>
      <c r="U26" s="50">
        <v>1575.0668255544069</v>
      </c>
      <c r="V26" s="50">
        <v>1770.3100217831145</v>
      </c>
      <c r="W26" s="50">
        <v>1918.0306826532283</v>
      </c>
      <c r="X26" s="50">
        <v>2087.1398671303305</v>
      </c>
      <c r="Y26" s="50">
        <v>2226.6531933277911</v>
      </c>
      <c r="Z26" s="50">
        <v>2393.9042328601822</v>
      </c>
      <c r="AA26" s="50">
        <v>2547.3884308336792</v>
      </c>
      <c r="AB26" s="50">
        <v>2693.1289342640539</v>
      </c>
      <c r="AC26" s="60" t="str">
        <f t="shared" si="1"/>
        <v>–</v>
      </c>
    </row>
    <row r="27" spans="1:29" ht="12.75" customHeight="1" x14ac:dyDescent="0.2">
      <c r="A27" s="47" t="s">
        <v>24</v>
      </c>
      <c r="B27" s="50">
        <v>82.89815645146578</v>
      </c>
      <c r="C27" s="50">
        <v>82.89815645146578</v>
      </c>
      <c r="D27" s="50">
        <v>81.127596200298598</v>
      </c>
      <c r="E27" s="50">
        <v>79.357035949131415</v>
      </c>
      <c r="F27" s="50">
        <v>77.586475697964246</v>
      </c>
      <c r="G27" s="50">
        <v>73.947615817848273</v>
      </c>
      <c r="H27" s="50">
        <v>84.416348461847164</v>
      </c>
      <c r="I27" s="50">
        <v>85.205871642101016</v>
      </c>
      <c r="J27" s="50">
        <v>87.193232601767903</v>
      </c>
      <c r="K27" s="50">
        <v>85.723809351689766</v>
      </c>
      <c r="L27" s="50">
        <v>86.479788492780642</v>
      </c>
      <c r="M27" s="50">
        <v>83.430687642531524</v>
      </c>
      <c r="N27" s="50">
        <v>82.722462386604278</v>
      </c>
      <c r="O27" s="50">
        <v>85.206068833561574</v>
      </c>
      <c r="P27" s="50">
        <v>86.188181605021853</v>
      </c>
      <c r="Q27" s="50">
        <v>85.70783693042614</v>
      </c>
      <c r="R27" s="50">
        <v>85.153154175110416</v>
      </c>
      <c r="S27" s="50">
        <v>82.843232986752</v>
      </c>
      <c r="T27" s="50">
        <v>88.456261650868001</v>
      </c>
      <c r="U27" s="50">
        <v>84.539230024424</v>
      </c>
      <c r="V27" s="50">
        <v>88.060650651764007</v>
      </c>
      <c r="W27" s="50">
        <v>82.821810375024</v>
      </c>
      <c r="X27" s="50">
        <v>75.323673032404002</v>
      </c>
      <c r="Y27" s="50">
        <v>71.240206499864001</v>
      </c>
      <c r="Z27" s="50">
        <v>75.061901787523993</v>
      </c>
      <c r="AA27" s="50">
        <v>68.977617235972005</v>
      </c>
      <c r="AB27" s="50">
        <v>72.311986502988006</v>
      </c>
      <c r="AC27" s="60">
        <f t="shared" si="1"/>
        <v>-0.12770090918337415</v>
      </c>
    </row>
    <row r="28" spans="1:29" ht="12.75" customHeight="1" x14ac:dyDescent="0.2">
      <c r="A28" s="47" t="s">
        <v>25</v>
      </c>
      <c r="B28" s="50" t="s">
        <v>122</v>
      </c>
      <c r="C28" s="50" t="s">
        <v>122</v>
      </c>
      <c r="D28" s="50" t="s">
        <v>122</v>
      </c>
      <c r="E28" s="50" t="s">
        <v>122</v>
      </c>
      <c r="F28" s="50" t="s">
        <v>122</v>
      </c>
      <c r="G28" s="50" t="s">
        <v>122</v>
      </c>
      <c r="H28" s="50" t="s">
        <v>122</v>
      </c>
      <c r="I28" s="50" t="s">
        <v>122</v>
      </c>
      <c r="J28" s="50" t="s">
        <v>122</v>
      </c>
      <c r="K28" s="50" t="s">
        <v>122</v>
      </c>
      <c r="L28" s="50" t="s">
        <v>122</v>
      </c>
      <c r="M28" s="50" t="s">
        <v>122</v>
      </c>
      <c r="N28" s="50" t="s">
        <v>122</v>
      </c>
      <c r="O28" s="50" t="s">
        <v>122</v>
      </c>
      <c r="P28" s="50" t="s">
        <v>122</v>
      </c>
      <c r="Q28" s="50" t="s">
        <v>122</v>
      </c>
      <c r="R28" s="50" t="s">
        <v>122</v>
      </c>
      <c r="S28" s="50" t="s">
        <v>122</v>
      </c>
      <c r="T28" s="50" t="s">
        <v>122</v>
      </c>
      <c r="U28" s="50" t="s">
        <v>122</v>
      </c>
      <c r="V28" s="50" t="s">
        <v>122</v>
      </c>
      <c r="W28" s="50" t="s">
        <v>122</v>
      </c>
      <c r="X28" s="50" t="s">
        <v>122</v>
      </c>
      <c r="Y28" s="50" t="s">
        <v>122</v>
      </c>
      <c r="Z28" s="50" t="s">
        <v>122</v>
      </c>
      <c r="AA28" s="50" t="s">
        <v>122</v>
      </c>
      <c r="AB28" s="50" t="s">
        <v>122</v>
      </c>
      <c r="AC28" s="60" t="str">
        <f t="shared" si="1"/>
        <v>–</v>
      </c>
    </row>
    <row r="29" spans="1:29" ht="12.75" customHeight="1" x14ac:dyDescent="0.2">
      <c r="A29" s="48" t="s">
        <v>26</v>
      </c>
      <c r="B29" s="50">
        <v>6981.1621042784054</v>
      </c>
      <c r="C29" s="50">
        <v>6981.1621042784054</v>
      </c>
      <c r="D29" s="50">
        <v>7001.1512170094793</v>
      </c>
      <c r="E29" s="50">
        <v>6890.6176934271407</v>
      </c>
      <c r="F29" s="50">
        <v>6837.5963256510386</v>
      </c>
      <c r="G29" s="50">
        <v>6863.8543252855243</v>
      </c>
      <c r="H29" s="50">
        <v>6903.1201355536023</v>
      </c>
      <c r="I29" s="50">
        <v>7099.7061219795178</v>
      </c>
      <c r="J29" s="50">
        <v>7123.9479456723011</v>
      </c>
      <c r="K29" s="50">
        <v>7070.688722672412</v>
      </c>
      <c r="L29" s="50">
        <v>7203.2590124043199</v>
      </c>
      <c r="M29" s="50">
        <v>7343.6416783606664</v>
      </c>
      <c r="N29" s="50">
        <v>7113.4724480378345</v>
      </c>
      <c r="O29" s="50">
        <v>7007.2513613679375</v>
      </c>
      <c r="P29" s="50">
        <v>6552.9288984991235</v>
      </c>
      <c r="Q29" s="50">
        <v>6663.7507616085632</v>
      </c>
      <c r="R29" s="50">
        <v>6613.0008779129894</v>
      </c>
      <c r="S29" s="50">
        <v>6551.8769240805632</v>
      </c>
      <c r="T29" s="50">
        <v>6681.1012898476592</v>
      </c>
      <c r="U29" s="50">
        <v>6630.121325275868</v>
      </c>
      <c r="V29" s="50">
        <v>6541.5768722565635</v>
      </c>
      <c r="W29" s="50">
        <v>6472.121187669818</v>
      </c>
      <c r="X29" s="50">
        <v>6436.5837488049165</v>
      </c>
      <c r="Y29" s="50">
        <v>6481.3117606612532</v>
      </c>
      <c r="Z29" s="50">
        <v>6468.3424915181758</v>
      </c>
      <c r="AA29" s="50">
        <v>6566.0377083370513</v>
      </c>
      <c r="AB29" s="50">
        <v>6623.5344012371725</v>
      </c>
      <c r="AC29" s="60">
        <f t="shared" si="1"/>
        <v>-5.122753170594059E-2</v>
      </c>
    </row>
    <row r="30" spans="1:29" ht="12.75" customHeight="1" x14ac:dyDescent="0.2">
      <c r="A30" s="47" t="s">
        <v>27</v>
      </c>
      <c r="B30" s="50">
        <v>3520.642355863085</v>
      </c>
      <c r="C30" s="50">
        <v>3520.642355863085</v>
      </c>
      <c r="D30" s="50">
        <v>3551.6496526190344</v>
      </c>
      <c r="E30" s="50">
        <v>3511.9735108974796</v>
      </c>
      <c r="F30" s="50">
        <v>3483.1069546675303</v>
      </c>
      <c r="G30" s="50">
        <v>3500.0616600112335</v>
      </c>
      <c r="H30" s="50">
        <v>3569.873690561747</v>
      </c>
      <c r="I30" s="50">
        <v>3625.6931605530972</v>
      </c>
      <c r="J30" s="50">
        <v>3649.626264472126</v>
      </c>
      <c r="K30" s="50">
        <v>3687.5383873929945</v>
      </c>
      <c r="L30" s="50">
        <v>3761.2884661724897</v>
      </c>
      <c r="M30" s="50">
        <v>3753.0909914155482</v>
      </c>
      <c r="N30" s="50">
        <v>3653.0139831180732</v>
      </c>
      <c r="O30" s="50">
        <v>3577.8260294806046</v>
      </c>
      <c r="P30" s="50">
        <v>3500.8200448621064</v>
      </c>
      <c r="Q30" s="50">
        <v>3530.6591448464133</v>
      </c>
      <c r="R30" s="50">
        <v>3601.159888196757</v>
      </c>
      <c r="S30" s="50">
        <v>3625.8751799927841</v>
      </c>
      <c r="T30" s="50">
        <v>3607.9959653721307</v>
      </c>
      <c r="U30" s="50">
        <v>3590.9823659708372</v>
      </c>
      <c r="V30" s="50">
        <v>3559.0103130625785</v>
      </c>
      <c r="W30" s="50">
        <v>3513.3171105038637</v>
      </c>
      <c r="X30" s="50">
        <v>3471.3887345884013</v>
      </c>
      <c r="Y30" s="50">
        <v>3460.6129004201689</v>
      </c>
      <c r="Z30" s="50">
        <v>3418.9368336306088</v>
      </c>
      <c r="AA30" s="50">
        <v>3445.0932573214177</v>
      </c>
      <c r="AB30" s="50">
        <v>3479.3890831240979</v>
      </c>
      <c r="AC30" s="60">
        <f t="shared" si="1"/>
        <v>-1.1717541451004294E-2</v>
      </c>
    </row>
    <row r="31" spans="1:29" ht="12.75" customHeight="1" x14ac:dyDescent="0.2">
      <c r="A31" s="47" t="s">
        <v>28</v>
      </c>
      <c r="B31" s="50">
        <v>927.86950591509185</v>
      </c>
      <c r="C31" s="50">
        <v>927.86950591509185</v>
      </c>
      <c r="D31" s="50">
        <v>951.69595455976469</v>
      </c>
      <c r="E31" s="50">
        <v>948.1810365669819</v>
      </c>
      <c r="F31" s="50">
        <v>949.48699225728853</v>
      </c>
      <c r="G31" s="50">
        <v>940.60548386004757</v>
      </c>
      <c r="H31" s="50">
        <v>933.08969524682061</v>
      </c>
      <c r="I31" s="50">
        <v>911.67689947830661</v>
      </c>
      <c r="J31" s="50">
        <v>908.77730429050689</v>
      </c>
      <c r="K31" s="50">
        <v>914.67188022579376</v>
      </c>
      <c r="L31" s="50">
        <v>935.73685819321588</v>
      </c>
      <c r="M31" s="50">
        <v>930.3169286639544</v>
      </c>
      <c r="N31" s="50">
        <v>901.00877553859391</v>
      </c>
      <c r="O31" s="50">
        <v>861.41349349628933</v>
      </c>
      <c r="P31" s="50">
        <v>824.08571804435246</v>
      </c>
      <c r="Q31" s="50">
        <v>810.25759063846886</v>
      </c>
      <c r="R31" s="50">
        <v>803.47846112780053</v>
      </c>
      <c r="S31" s="50">
        <v>797.74617403512093</v>
      </c>
      <c r="T31" s="50">
        <v>789.99441893855067</v>
      </c>
      <c r="U31" s="50">
        <v>793.46295173342435</v>
      </c>
      <c r="V31" s="50">
        <v>801.81421336081348</v>
      </c>
      <c r="W31" s="50">
        <v>798.7799287437341</v>
      </c>
      <c r="X31" s="50">
        <v>789.95351631898268</v>
      </c>
      <c r="Y31" s="50">
        <v>779.29472057123076</v>
      </c>
      <c r="Z31" s="50">
        <v>769.88916425123728</v>
      </c>
      <c r="AA31" s="50">
        <v>772.31258549439053</v>
      </c>
      <c r="AB31" s="50">
        <v>783.8774559838846</v>
      </c>
      <c r="AC31" s="60">
        <f t="shared" si="1"/>
        <v>-0.15518566890416138</v>
      </c>
    </row>
    <row r="32" spans="1:29" ht="12.75" customHeight="1" x14ac:dyDescent="0.2">
      <c r="A32" s="47" t="s">
        <v>29</v>
      </c>
      <c r="B32" s="50">
        <v>133.92351655566924</v>
      </c>
      <c r="C32" s="50">
        <v>133.92351655566924</v>
      </c>
      <c r="D32" s="50">
        <v>118.98729139338177</v>
      </c>
      <c r="E32" s="50">
        <v>92.250223050623759</v>
      </c>
      <c r="F32" s="50">
        <v>80.110308515620005</v>
      </c>
      <c r="G32" s="50">
        <v>81.740812139569243</v>
      </c>
      <c r="H32" s="50">
        <v>104.00267442650976</v>
      </c>
      <c r="I32" s="50">
        <v>110.74438967923651</v>
      </c>
      <c r="J32" s="50">
        <v>118.623260554553</v>
      </c>
      <c r="K32" s="50">
        <v>114.22250371623876</v>
      </c>
      <c r="L32" s="50">
        <v>108.01922404527851</v>
      </c>
      <c r="M32" s="50">
        <v>117.489762105023</v>
      </c>
      <c r="N32" s="50">
        <v>117.50266782763624</v>
      </c>
      <c r="O32" s="50">
        <v>119.74995380566524</v>
      </c>
      <c r="P32" s="50">
        <v>129.6047140928205</v>
      </c>
      <c r="Q32" s="50">
        <v>145.12003053702901</v>
      </c>
      <c r="R32" s="50">
        <v>151.940257207516</v>
      </c>
      <c r="S32" s="50">
        <v>149.20740219612577</v>
      </c>
      <c r="T32" s="50">
        <v>144.83580242869101</v>
      </c>
      <c r="U32" s="50">
        <v>147.90978992932651</v>
      </c>
      <c r="V32" s="50">
        <v>134.12633025345724</v>
      </c>
      <c r="W32" s="50">
        <v>138.356298107783</v>
      </c>
      <c r="X32" s="50">
        <v>149.66864150825324</v>
      </c>
      <c r="Y32" s="50">
        <v>149.28739547180325</v>
      </c>
      <c r="Z32" s="50">
        <v>144.295789155357</v>
      </c>
      <c r="AA32" s="50">
        <v>136.43274864092001</v>
      </c>
      <c r="AB32" s="50">
        <v>141.99288544286901</v>
      </c>
      <c r="AC32" s="60">
        <f t="shared" si="1"/>
        <v>6.0253561844349435E-2</v>
      </c>
    </row>
    <row r="33" spans="1:29" ht="12.75" customHeight="1" x14ac:dyDescent="0.2">
      <c r="A33" s="47" t="s">
        <v>30</v>
      </c>
      <c r="B33" s="50">
        <v>2306.272076669276</v>
      </c>
      <c r="C33" s="50">
        <v>2306.272076669276</v>
      </c>
      <c r="D33" s="50">
        <v>2287.445277955308</v>
      </c>
      <c r="E33" s="50">
        <v>2249.1205308089029</v>
      </c>
      <c r="F33" s="50">
        <v>2237.6368735628762</v>
      </c>
      <c r="G33" s="50">
        <v>2254.9799110529207</v>
      </c>
      <c r="H33" s="50">
        <v>2218.5414516240485</v>
      </c>
      <c r="I33" s="50">
        <v>2362.8945966246811</v>
      </c>
      <c r="J33" s="50">
        <v>2356.1392364547733</v>
      </c>
      <c r="K33" s="50">
        <v>2276.1764029690917</v>
      </c>
      <c r="L33" s="50">
        <v>2310.0890144878858</v>
      </c>
      <c r="M33" s="50">
        <v>2446.9006155871512</v>
      </c>
      <c r="N33" s="50">
        <v>2351.4034009338898</v>
      </c>
      <c r="O33" s="50">
        <v>2370.0714114883813</v>
      </c>
      <c r="P33" s="50">
        <v>2022.7272583702957</v>
      </c>
      <c r="Q33" s="50">
        <v>2107.4638766943426</v>
      </c>
      <c r="R33" s="50">
        <v>1983.2313382369978</v>
      </c>
      <c r="S33" s="50">
        <v>1892.7077426407757</v>
      </c>
      <c r="T33" s="50">
        <v>2046.7000924792703</v>
      </c>
      <c r="U33" s="50">
        <v>1999.1557784492052</v>
      </c>
      <c r="V33" s="50">
        <v>1948.8518869206973</v>
      </c>
      <c r="W33" s="50">
        <v>1942.1677420423241</v>
      </c>
      <c r="X33" s="50">
        <v>1936.8521445085626</v>
      </c>
      <c r="Y33" s="50">
        <v>2004.5809206137951</v>
      </c>
      <c r="Z33" s="50">
        <v>2055.1537465664942</v>
      </c>
      <c r="AA33" s="50">
        <v>2121.206086614467</v>
      </c>
      <c r="AB33" s="50">
        <v>2113.6804240719457</v>
      </c>
      <c r="AC33" s="60">
        <f t="shared" si="1"/>
        <v>-8.3507776270470055E-2</v>
      </c>
    </row>
    <row r="34" spans="1:29" ht="12.75" customHeight="1" x14ac:dyDescent="0.2">
      <c r="A34" s="47" t="s">
        <v>31</v>
      </c>
      <c r="B34" s="50" t="s">
        <v>122</v>
      </c>
      <c r="C34" s="50" t="s">
        <v>122</v>
      </c>
      <c r="D34" s="50" t="s">
        <v>122</v>
      </c>
      <c r="E34" s="50" t="s">
        <v>122</v>
      </c>
      <c r="F34" s="50" t="s">
        <v>122</v>
      </c>
      <c r="G34" s="50" t="s">
        <v>122</v>
      </c>
      <c r="H34" s="50" t="s">
        <v>122</v>
      </c>
      <c r="I34" s="50" t="s">
        <v>122</v>
      </c>
      <c r="J34" s="50" t="s">
        <v>122</v>
      </c>
      <c r="K34" s="50" t="s">
        <v>122</v>
      </c>
      <c r="L34" s="50" t="s">
        <v>122</v>
      </c>
      <c r="M34" s="50" t="s">
        <v>122</v>
      </c>
      <c r="N34" s="50" t="s">
        <v>122</v>
      </c>
      <c r="O34" s="50" t="s">
        <v>122</v>
      </c>
      <c r="P34" s="50" t="s">
        <v>122</v>
      </c>
      <c r="Q34" s="50" t="s">
        <v>122</v>
      </c>
      <c r="R34" s="50" t="s">
        <v>122</v>
      </c>
      <c r="S34" s="50" t="s">
        <v>122</v>
      </c>
      <c r="T34" s="50" t="s">
        <v>122</v>
      </c>
      <c r="U34" s="50" t="s">
        <v>122</v>
      </c>
      <c r="V34" s="50" t="s">
        <v>122</v>
      </c>
      <c r="W34" s="50" t="s">
        <v>122</v>
      </c>
      <c r="X34" s="50" t="s">
        <v>122</v>
      </c>
      <c r="Y34" s="50" t="s">
        <v>122</v>
      </c>
      <c r="Z34" s="50" t="s">
        <v>122</v>
      </c>
      <c r="AA34" s="50" t="s">
        <v>122</v>
      </c>
      <c r="AB34" s="50" t="s">
        <v>122</v>
      </c>
      <c r="AC34" s="60" t="str">
        <f t="shared" si="1"/>
        <v>–</v>
      </c>
    </row>
    <row r="35" spans="1:29" ht="12.75" customHeight="1" x14ac:dyDescent="0.2">
      <c r="A35" s="47" t="s">
        <v>32</v>
      </c>
      <c r="B35" s="50">
        <v>58.584726158319953</v>
      </c>
      <c r="C35" s="50">
        <v>58.584726158319953</v>
      </c>
      <c r="D35" s="50">
        <v>57.503117365027521</v>
      </c>
      <c r="E35" s="50">
        <v>55.222468986189021</v>
      </c>
      <c r="F35" s="50">
        <v>53.385273530760301</v>
      </c>
      <c r="G35" s="50">
        <v>52.59653510479081</v>
      </c>
      <c r="H35" s="50">
        <v>53.768507637295031</v>
      </c>
      <c r="I35" s="50">
        <v>53.670601108755001</v>
      </c>
      <c r="J35" s="50">
        <v>53.858094756204387</v>
      </c>
      <c r="K35" s="50">
        <v>53.129297180677803</v>
      </c>
      <c r="L35" s="50">
        <v>52.395443825081088</v>
      </c>
      <c r="M35" s="50">
        <v>50.531309981084618</v>
      </c>
      <c r="N35" s="50">
        <v>50.010337403040332</v>
      </c>
      <c r="O35" s="50">
        <v>49.5510745905394</v>
      </c>
      <c r="P35" s="50">
        <v>48.376939405700497</v>
      </c>
      <c r="Q35" s="50">
        <v>44.929446389580242</v>
      </c>
      <c r="R35" s="50">
        <v>43.377928012202659</v>
      </c>
      <c r="S35" s="50">
        <v>42.946083976796068</v>
      </c>
      <c r="T35" s="50">
        <v>43.917958158171011</v>
      </c>
      <c r="U35" s="50">
        <v>43.403295990684612</v>
      </c>
      <c r="V35" s="50">
        <v>44.853791887277261</v>
      </c>
      <c r="W35" s="50">
        <v>44.928509903272463</v>
      </c>
      <c r="X35" s="50">
        <v>45.769197593929782</v>
      </c>
      <c r="Y35" s="50">
        <v>45.904652929496017</v>
      </c>
      <c r="Z35" s="50">
        <v>45.985627405952727</v>
      </c>
      <c r="AA35" s="50">
        <v>45.387286697908557</v>
      </c>
      <c r="AB35" s="50">
        <v>45.948368191355577</v>
      </c>
      <c r="AC35" s="60">
        <f t="shared" si="1"/>
        <v>-0.21569372762476954</v>
      </c>
    </row>
    <row r="36" spans="1:29" ht="12.75" customHeight="1" x14ac:dyDescent="0.2">
      <c r="A36" s="47" t="s">
        <v>33</v>
      </c>
      <c r="B36" s="50">
        <v>12.592482926746071</v>
      </c>
      <c r="C36" s="50">
        <v>12.592482926746071</v>
      </c>
      <c r="D36" s="50">
        <v>12.592482926746071</v>
      </c>
      <c r="E36" s="50">
        <v>12.592482926746071</v>
      </c>
      <c r="F36" s="50">
        <v>12.592482926746071</v>
      </c>
      <c r="G36" s="50">
        <v>12.592482926746071</v>
      </c>
      <c r="H36" s="50">
        <v>12.592482926746071</v>
      </c>
      <c r="I36" s="50">
        <v>12.592482926746071</v>
      </c>
      <c r="J36" s="50">
        <v>12.592482926746071</v>
      </c>
      <c r="K36" s="50">
        <v>12.592482926746071</v>
      </c>
      <c r="L36" s="50">
        <v>12.592482926746071</v>
      </c>
      <c r="M36" s="50">
        <v>12.592482926746071</v>
      </c>
      <c r="N36" s="50">
        <v>12.592482926746071</v>
      </c>
      <c r="O36" s="50">
        <v>12.592482926746071</v>
      </c>
      <c r="P36" s="50">
        <v>12.592482926746071</v>
      </c>
      <c r="Q36" s="50">
        <v>12.24298851722223</v>
      </c>
      <c r="R36" s="50">
        <v>10.923424117222231</v>
      </c>
      <c r="S36" s="50">
        <v>10.797540117222219</v>
      </c>
      <c r="T36" s="50">
        <v>12.62217611722226</v>
      </c>
      <c r="U36" s="50">
        <v>13.74510465166667</v>
      </c>
      <c r="V36" s="50">
        <v>14.558126916666669</v>
      </c>
      <c r="W36" s="50">
        <v>12.48586405</v>
      </c>
      <c r="X36" s="50">
        <v>7.5710234172222304</v>
      </c>
      <c r="Y36" s="50">
        <v>8.3391200505555592</v>
      </c>
      <c r="Z36" s="50">
        <v>9.2647238505555602</v>
      </c>
      <c r="AA36" s="50">
        <v>7.3337952172222298</v>
      </c>
      <c r="AB36" s="50">
        <v>7.3333112172222297</v>
      </c>
      <c r="AC36" s="60">
        <f t="shared" si="1"/>
        <v>-0.41764374350299988</v>
      </c>
    </row>
    <row r="37" spans="1:29" ht="12.75" customHeight="1" x14ac:dyDescent="0.2">
      <c r="A37" s="47" t="s">
        <v>34</v>
      </c>
      <c r="B37" s="50">
        <v>21.277440190217401</v>
      </c>
      <c r="C37" s="50">
        <v>21.277440190217401</v>
      </c>
      <c r="D37" s="50">
        <v>21.277440190217401</v>
      </c>
      <c r="E37" s="50">
        <v>21.277440190217401</v>
      </c>
      <c r="F37" s="50">
        <v>21.277440190217401</v>
      </c>
      <c r="G37" s="50">
        <v>21.277440190217401</v>
      </c>
      <c r="H37" s="50">
        <v>11.251633130434801</v>
      </c>
      <c r="I37" s="50">
        <v>22.433991608695699</v>
      </c>
      <c r="J37" s="50">
        <v>24.331302217391301</v>
      </c>
      <c r="K37" s="50">
        <v>12.3577682608696</v>
      </c>
      <c r="L37" s="50">
        <v>23.137522753623202</v>
      </c>
      <c r="M37" s="50">
        <v>32.719587681159403</v>
      </c>
      <c r="N37" s="50">
        <v>27.940800289855101</v>
      </c>
      <c r="O37" s="50">
        <v>16.046915579710099</v>
      </c>
      <c r="P37" s="50">
        <v>14.7217407971014</v>
      </c>
      <c r="Q37" s="50">
        <v>13.0776839855072</v>
      </c>
      <c r="R37" s="50">
        <v>18.889581014492801</v>
      </c>
      <c r="S37" s="50">
        <v>32.596801121739098</v>
      </c>
      <c r="T37" s="50">
        <v>35.034876353623197</v>
      </c>
      <c r="U37" s="50">
        <v>41.462038550724699</v>
      </c>
      <c r="V37" s="50">
        <v>38.3622098550725</v>
      </c>
      <c r="W37" s="50">
        <v>22.085734318840601</v>
      </c>
      <c r="X37" s="50">
        <v>35.3804908695652</v>
      </c>
      <c r="Y37" s="50">
        <v>33.292050604202899</v>
      </c>
      <c r="Z37" s="50">
        <v>24.816606657971001</v>
      </c>
      <c r="AA37" s="50">
        <v>38.2719483507246</v>
      </c>
      <c r="AB37" s="50">
        <v>51.312873205797104</v>
      </c>
      <c r="AC37" s="60">
        <f t="shared" si="1"/>
        <v>1.4116093264540774</v>
      </c>
    </row>
    <row r="38" spans="1:29" ht="12.75" customHeight="1" x14ac:dyDescent="0.2">
      <c r="A38" s="47" t="s">
        <v>35</v>
      </c>
      <c r="B38" s="50" t="s">
        <v>122</v>
      </c>
      <c r="C38" s="50" t="s">
        <v>122</v>
      </c>
      <c r="D38" s="50" t="s">
        <v>122</v>
      </c>
      <c r="E38" s="50" t="s">
        <v>122</v>
      </c>
      <c r="F38" s="50" t="s">
        <v>122</v>
      </c>
      <c r="G38" s="50" t="s">
        <v>122</v>
      </c>
      <c r="H38" s="50" t="s">
        <v>122</v>
      </c>
      <c r="I38" s="50" t="s">
        <v>122</v>
      </c>
      <c r="J38" s="50" t="s">
        <v>122</v>
      </c>
      <c r="K38" s="50" t="s">
        <v>122</v>
      </c>
      <c r="L38" s="50" t="s">
        <v>122</v>
      </c>
      <c r="M38" s="50" t="s">
        <v>122</v>
      </c>
      <c r="N38" s="50" t="s">
        <v>122</v>
      </c>
      <c r="O38" s="50" t="s">
        <v>122</v>
      </c>
      <c r="P38" s="50" t="s">
        <v>122</v>
      </c>
      <c r="Q38" s="50" t="s">
        <v>122</v>
      </c>
      <c r="R38" s="50" t="s">
        <v>122</v>
      </c>
      <c r="S38" s="50" t="s">
        <v>122</v>
      </c>
      <c r="T38" s="50" t="s">
        <v>122</v>
      </c>
      <c r="U38" s="50" t="s">
        <v>122</v>
      </c>
      <c r="V38" s="50" t="s">
        <v>122</v>
      </c>
      <c r="W38" s="50" t="s">
        <v>122</v>
      </c>
      <c r="X38" s="50" t="s">
        <v>122</v>
      </c>
      <c r="Y38" s="50" t="s">
        <v>122</v>
      </c>
      <c r="Z38" s="50" t="s">
        <v>122</v>
      </c>
      <c r="AA38" s="50" t="s">
        <v>122</v>
      </c>
      <c r="AB38" s="50" t="s">
        <v>122</v>
      </c>
      <c r="AC38" s="60" t="str">
        <f t="shared" si="1"/>
        <v>–</v>
      </c>
    </row>
    <row r="39" spans="1:29" ht="12.75" customHeight="1" x14ac:dyDescent="0.2">
      <c r="A39" s="47" t="s">
        <v>36</v>
      </c>
      <c r="B39" s="50" t="s">
        <v>122</v>
      </c>
      <c r="C39" s="50" t="s">
        <v>122</v>
      </c>
      <c r="D39" s="50" t="s">
        <v>122</v>
      </c>
      <c r="E39" s="50" t="s">
        <v>122</v>
      </c>
      <c r="F39" s="50" t="s">
        <v>122</v>
      </c>
      <c r="G39" s="50" t="s">
        <v>122</v>
      </c>
      <c r="H39" s="50" t="s">
        <v>122</v>
      </c>
      <c r="I39" s="50" t="s">
        <v>122</v>
      </c>
      <c r="J39" s="50" t="s">
        <v>122</v>
      </c>
      <c r="K39" s="50" t="s">
        <v>122</v>
      </c>
      <c r="L39" s="50" t="s">
        <v>122</v>
      </c>
      <c r="M39" s="50" t="s">
        <v>122</v>
      </c>
      <c r="N39" s="50" t="s">
        <v>122</v>
      </c>
      <c r="O39" s="50" t="s">
        <v>122</v>
      </c>
      <c r="P39" s="50" t="s">
        <v>122</v>
      </c>
      <c r="Q39" s="50" t="s">
        <v>122</v>
      </c>
      <c r="R39" s="50" t="s">
        <v>122</v>
      </c>
      <c r="S39" s="50" t="s">
        <v>122</v>
      </c>
      <c r="T39" s="50" t="s">
        <v>122</v>
      </c>
      <c r="U39" s="50" t="s">
        <v>122</v>
      </c>
      <c r="V39" s="50" t="s">
        <v>122</v>
      </c>
      <c r="W39" s="50" t="s">
        <v>122</v>
      </c>
      <c r="X39" s="50" t="s">
        <v>122</v>
      </c>
      <c r="Y39" s="50" t="s">
        <v>122</v>
      </c>
      <c r="Z39" s="50" t="s">
        <v>122</v>
      </c>
      <c r="AA39" s="50" t="s">
        <v>122</v>
      </c>
      <c r="AB39" s="50" t="s">
        <v>122</v>
      </c>
      <c r="AC39" s="60" t="str">
        <f t="shared" si="1"/>
        <v>–</v>
      </c>
    </row>
    <row r="40" spans="1:29" ht="12.75" customHeight="1" x14ac:dyDescent="0.2">
      <c r="A40" s="48" t="s">
        <v>37</v>
      </c>
      <c r="B40" s="50">
        <v>1841.5590450340512</v>
      </c>
      <c r="C40" s="50">
        <v>1841.5590450340512</v>
      </c>
      <c r="D40" s="50">
        <v>2004.495403309531</v>
      </c>
      <c r="E40" s="50">
        <v>-2946.3341660984129</v>
      </c>
      <c r="F40" s="50">
        <v>-4080.6975876873039</v>
      </c>
      <c r="G40" s="50">
        <v>-4704.7758155628126</v>
      </c>
      <c r="H40" s="50">
        <v>-3805.5108255933465</v>
      </c>
      <c r="I40" s="50">
        <v>-7753.9646354258603</v>
      </c>
      <c r="J40" s="50">
        <v>-8841.7793503619268</v>
      </c>
      <c r="K40" s="50">
        <v>-7160.3361359280898</v>
      </c>
      <c r="L40" s="50">
        <v>-8093.8342873051843</v>
      </c>
      <c r="M40" s="50">
        <v>-5086.7654137249792</v>
      </c>
      <c r="N40" s="50">
        <v>-8619.7022504138658</v>
      </c>
      <c r="O40" s="50">
        <v>-8134.6140396669553</v>
      </c>
      <c r="P40" s="50">
        <v>2615.9407655530754</v>
      </c>
      <c r="Q40" s="50">
        <v>-7175.9298217971536</v>
      </c>
      <c r="R40" s="50">
        <v>1519.8451599272864</v>
      </c>
      <c r="S40" s="50">
        <v>-8247.4192821626002</v>
      </c>
      <c r="T40" s="50">
        <v>-12133.599370065296</v>
      </c>
      <c r="U40" s="50">
        <v>-13627.945417566632</v>
      </c>
      <c r="V40" s="50">
        <v>-13494.528823297822</v>
      </c>
      <c r="W40" s="50">
        <v>-10910.427348576299</v>
      </c>
      <c r="X40" s="50">
        <v>-11046.823303272629</v>
      </c>
      <c r="Y40" s="50">
        <v>-8570.6475983286764</v>
      </c>
      <c r="Z40" s="50">
        <v>-8065.1701142650754</v>
      </c>
      <c r="AA40" s="50">
        <v>-9698.0113617100178</v>
      </c>
      <c r="AB40" s="50">
        <v>-8465.3357538322634</v>
      </c>
      <c r="AC40" s="60">
        <f t="shared" si="1"/>
        <v>-5.5968310256789708</v>
      </c>
    </row>
    <row r="41" spans="1:29" ht="12.75" customHeight="1" x14ac:dyDescent="0.2">
      <c r="A41" s="47" t="s">
        <v>38</v>
      </c>
      <c r="B41" s="50">
        <v>-5458.2457502306033</v>
      </c>
      <c r="C41" s="50">
        <v>-5458.2457502306033</v>
      </c>
      <c r="D41" s="50">
        <v>-5023.2912728934998</v>
      </c>
      <c r="E41" s="50">
        <v>-9444.4925801410773</v>
      </c>
      <c r="F41" s="50">
        <v>-10206.420436606119</v>
      </c>
      <c r="G41" s="50">
        <v>-10291.41153163693</v>
      </c>
      <c r="H41" s="50">
        <v>-7971.8136832635983</v>
      </c>
      <c r="I41" s="50">
        <v>-11502.111239258713</v>
      </c>
      <c r="J41" s="50">
        <v>-12632.469604191972</v>
      </c>
      <c r="K41" s="50">
        <v>-11523.344883958018</v>
      </c>
      <c r="L41" s="50">
        <v>-11792.887014261409</v>
      </c>
      <c r="M41" s="50">
        <v>-8554.7480044512467</v>
      </c>
      <c r="N41" s="50">
        <v>-11918.250261040714</v>
      </c>
      <c r="O41" s="50">
        <v>-11243.604977629971</v>
      </c>
      <c r="P41" s="50">
        <v>-445.55218474560866</v>
      </c>
      <c r="Q41" s="50">
        <v>-9904.2863047856263</v>
      </c>
      <c r="R41" s="50">
        <v>-1444.261285846062</v>
      </c>
      <c r="S41" s="50">
        <v>-10753.080314939451</v>
      </c>
      <c r="T41" s="50">
        <v>-13751.922582339625</v>
      </c>
      <c r="U41" s="50">
        <v>-14753.142948486344</v>
      </c>
      <c r="V41" s="50">
        <v>-14924.362238155165</v>
      </c>
      <c r="W41" s="50">
        <v>-12932.03833407097</v>
      </c>
      <c r="X41" s="50">
        <v>-12765.202760480148</v>
      </c>
      <c r="Y41" s="50">
        <v>-10742.538513183361</v>
      </c>
      <c r="Z41" s="50">
        <v>-11195.60988275313</v>
      </c>
      <c r="AA41" s="50">
        <v>-12548.935578809669</v>
      </c>
      <c r="AB41" s="50">
        <v>-10980.545698091573</v>
      </c>
      <c r="AC41" s="60">
        <f t="shared" si="1"/>
        <v>1.0117353084784906</v>
      </c>
    </row>
    <row r="42" spans="1:29" ht="12.75" customHeight="1" x14ac:dyDescent="0.2">
      <c r="A42" s="47" t="s">
        <v>39</v>
      </c>
      <c r="B42" s="50">
        <v>4398.8927541516223</v>
      </c>
      <c r="C42" s="50">
        <v>4398.8927541516223</v>
      </c>
      <c r="D42" s="50">
        <v>4063.4089619323468</v>
      </c>
      <c r="E42" s="50">
        <v>3714.8378821866277</v>
      </c>
      <c r="F42" s="50">
        <v>3375.2746118908171</v>
      </c>
      <c r="G42" s="50">
        <v>3109.2264668873095</v>
      </c>
      <c r="H42" s="50">
        <v>2916.0049800374559</v>
      </c>
      <c r="I42" s="50">
        <v>2650.5552239822382</v>
      </c>
      <c r="J42" s="50">
        <v>2392.0203920360059</v>
      </c>
      <c r="K42" s="50">
        <v>2141.5499309822048</v>
      </c>
      <c r="L42" s="50">
        <v>2028.8174418760398</v>
      </c>
      <c r="M42" s="50">
        <v>1930.3911064695433</v>
      </c>
      <c r="N42" s="50">
        <v>1812.6006998159007</v>
      </c>
      <c r="O42" s="50">
        <v>1709.1456438511818</v>
      </c>
      <c r="P42" s="50">
        <v>1640.5336602701466</v>
      </c>
      <c r="Q42" s="50">
        <v>1490.8574322093516</v>
      </c>
      <c r="R42" s="50">
        <v>1360.7553916121999</v>
      </c>
      <c r="S42" s="50">
        <v>1218.2360820920503</v>
      </c>
      <c r="T42" s="50">
        <v>884.18449629364636</v>
      </c>
      <c r="U42" s="50">
        <v>722.41126343787676</v>
      </c>
      <c r="V42" s="50">
        <v>702.81610803942988</v>
      </c>
      <c r="W42" s="50">
        <v>662.73527279803955</v>
      </c>
      <c r="X42" s="50">
        <v>655.86727870327798</v>
      </c>
      <c r="Y42" s="50">
        <v>655.77459559895192</v>
      </c>
      <c r="Z42" s="50">
        <v>657.96373015036386</v>
      </c>
      <c r="AA42" s="50">
        <v>647.51195704945326</v>
      </c>
      <c r="AB42" s="50">
        <v>626.59447805471427</v>
      </c>
      <c r="AC42" s="60">
        <f t="shared" si="1"/>
        <v>-0.85755631858418424</v>
      </c>
    </row>
    <row r="43" spans="1:29" ht="12.75" customHeight="1" x14ac:dyDescent="0.2">
      <c r="A43" s="47" t="s">
        <v>40</v>
      </c>
      <c r="B43" s="50">
        <v>3394.3138807447021</v>
      </c>
      <c r="C43" s="50">
        <v>3394.3138807447021</v>
      </c>
      <c r="D43" s="50">
        <v>3479.9241480690207</v>
      </c>
      <c r="E43" s="50">
        <v>3558.955292487844</v>
      </c>
      <c r="F43" s="50">
        <v>3642.5505814082867</v>
      </c>
      <c r="G43" s="50">
        <v>3730.244806418475</v>
      </c>
      <c r="H43" s="50">
        <v>2728.3909033861073</v>
      </c>
      <c r="I43" s="50">
        <v>2737.8200780808202</v>
      </c>
      <c r="J43" s="50">
        <v>2746.6431841209642</v>
      </c>
      <c r="K43" s="50">
        <v>2764.8740940774228</v>
      </c>
      <c r="L43" s="50">
        <v>2612.6837386640459</v>
      </c>
      <c r="M43" s="50">
        <v>2470.0264527028939</v>
      </c>
      <c r="N43" s="50">
        <v>2316.9059110675985</v>
      </c>
      <c r="O43" s="50">
        <v>2169.883767974547</v>
      </c>
      <c r="P43" s="50">
        <v>2031.5617790861475</v>
      </c>
      <c r="Q43" s="50">
        <v>1876.5134512698628</v>
      </c>
      <c r="R43" s="50">
        <v>1700.9469990991081</v>
      </c>
      <c r="S43" s="50">
        <v>1523.8145354046994</v>
      </c>
      <c r="T43" s="50">
        <v>1215.8717135182185</v>
      </c>
      <c r="U43" s="50">
        <v>934.71202594100021</v>
      </c>
      <c r="V43" s="50">
        <v>812.29720289877537</v>
      </c>
      <c r="W43" s="50">
        <v>673.29752535310831</v>
      </c>
      <c r="X43" s="50">
        <v>525.47528810339111</v>
      </c>
      <c r="Y43" s="50">
        <v>416.53942210127963</v>
      </c>
      <c r="Z43" s="50">
        <v>281.62160277069069</v>
      </c>
      <c r="AA43" s="50">
        <v>182.9800185556802</v>
      </c>
      <c r="AB43" s="50">
        <v>133.91601001727187</v>
      </c>
      <c r="AC43" s="60">
        <f t="shared" si="1"/>
        <v>-0.96054695743462271</v>
      </c>
    </row>
    <row r="44" spans="1:29" ht="12.75" customHeight="1" x14ac:dyDescent="0.2">
      <c r="A44" s="47" t="s">
        <v>41</v>
      </c>
      <c r="B44" s="50" t="s">
        <v>124</v>
      </c>
      <c r="C44" s="50" t="s">
        <v>124</v>
      </c>
      <c r="D44" s="50" t="s">
        <v>124</v>
      </c>
      <c r="E44" s="50" t="s">
        <v>124</v>
      </c>
      <c r="F44" s="50" t="s">
        <v>124</v>
      </c>
      <c r="G44" s="50" t="s">
        <v>124</v>
      </c>
      <c r="H44" s="50">
        <v>119.87095994218556</v>
      </c>
      <c r="I44" s="50">
        <v>150.40360035348661</v>
      </c>
      <c r="J44" s="50">
        <v>180.9362407647844</v>
      </c>
      <c r="K44" s="50">
        <v>211.46888117607915</v>
      </c>
      <c r="L44" s="50">
        <v>242.00152158737691</v>
      </c>
      <c r="M44" s="50">
        <v>272.53416199867462</v>
      </c>
      <c r="N44" s="50">
        <v>303.0668024099698</v>
      </c>
      <c r="O44" s="50">
        <v>333.59944282127054</v>
      </c>
      <c r="P44" s="50">
        <v>364.13208323256833</v>
      </c>
      <c r="Q44" s="50">
        <v>394.66472364386306</v>
      </c>
      <c r="R44" s="50">
        <v>425.19736405515783</v>
      </c>
      <c r="S44" s="50">
        <v>455.91882375297041</v>
      </c>
      <c r="T44" s="50">
        <v>394.39679052481074</v>
      </c>
      <c r="U44" s="50">
        <v>402.29071444154954</v>
      </c>
      <c r="V44" s="50">
        <v>410.18463835828834</v>
      </c>
      <c r="W44" s="50">
        <v>418.07856227502407</v>
      </c>
      <c r="X44" s="50">
        <v>425.97248619176287</v>
      </c>
      <c r="Y44" s="50">
        <v>433.86641010850167</v>
      </c>
      <c r="Z44" s="50">
        <v>441.76033402523746</v>
      </c>
      <c r="AA44" s="50">
        <v>449.6542579419733</v>
      </c>
      <c r="AB44" s="50">
        <v>426.82672216089952</v>
      </c>
      <c r="AC44" s="60" t="str">
        <f t="shared" si="1"/>
        <v>–</v>
      </c>
    </row>
    <row r="45" spans="1:29" ht="12.75" customHeight="1" x14ac:dyDescent="0.2">
      <c r="A45" s="47" t="s">
        <v>42</v>
      </c>
      <c r="B45" s="50">
        <v>32.797612850319219</v>
      </c>
      <c r="C45" s="50">
        <v>32.797612850319219</v>
      </c>
      <c r="D45" s="50">
        <v>41.825561480744128</v>
      </c>
      <c r="E45" s="50">
        <v>44.519037853909829</v>
      </c>
      <c r="F45" s="50">
        <v>47.12153048271653</v>
      </c>
      <c r="G45" s="50">
        <v>49.82421177708418</v>
      </c>
      <c r="H45" s="50">
        <v>567.27685502544057</v>
      </c>
      <c r="I45" s="50">
        <v>705.63737825594831</v>
      </c>
      <c r="J45" s="50">
        <v>844.24475152515186</v>
      </c>
      <c r="K45" s="50">
        <v>982.78885259616288</v>
      </c>
      <c r="L45" s="50">
        <v>1121.620262358882</v>
      </c>
      <c r="M45" s="50">
        <v>1260.4385074697575</v>
      </c>
      <c r="N45" s="50">
        <v>1399.1269839456036</v>
      </c>
      <c r="O45" s="50">
        <v>1537.9309810308064</v>
      </c>
      <c r="P45" s="50">
        <v>1676.8828528164383</v>
      </c>
      <c r="Q45" s="50">
        <v>1815.7628481929453</v>
      </c>
      <c r="R45" s="50">
        <v>1954.9482791355124</v>
      </c>
      <c r="S45" s="50">
        <v>2093.8732765478194</v>
      </c>
      <c r="T45" s="50">
        <v>2079.8449045387629</v>
      </c>
      <c r="U45" s="50">
        <v>2168.3655317467797</v>
      </c>
      <c r="V45" s="50">
        <v>2256.8554644261089</v>
      </c>
      <c r="W45" s="50">
        <v>2345.367745402104</v>
      </c>
      <c r="X45" s="50">
        <v>2431.479339564014</v>
      </c>
      <c r="Y45" s="50">
        <v>2517.5075161733025</v>
      </c>
      <c r="Z45" s="50">
        <v>2603.5040035396169</v>
      </c>
      <c r="AA45" s="50">
        <v>2689.444613932842</v>
      </c>
      <c r="AB45" s="50">
        <v>2639.7815265280788</v>
      </c>
      <c r="AC45" s="60">
        <f t="shared" si="1"/>
        <v>79.487001861246313</v>
      </c>
    </row>
    <row r="46" spans="1:29" ht="12.75" customHeight="1" x14ac:dyDescent="0.2">
      <c r="A46" s="47" t="s">
        <v>43</v>
      </c>
      <c r="B46" s="50">
        <v>1124.9620121286011</v>
      </c>
      <c r="C46" s="50">
        <v>1124.9620121286011</v>
      </c>
      <c r="D46" s="50">
        <v>871.37568633234241</v>
      </c>
      <c r="E46" s="50">
        <v>365.24393104202278</v>
      </c>
      <c r="F46" s="50">
        <v>32.603676819986717</v>
      </c>
      <c r="G46" s="50">
        <v>-248.70002903413695</v>
      </c>
      <c r="H46" s="50">
        <v>-1244.1537958530641</v>
      </c>
      <c r="I46" s="50">
        <v>-1384.1779697350828</v>
      </c>
      <c r="J46" s="50">
        <v>-1550.4645887543747</v>
      </c>
      <c r="K46" s="50">
        <v>-1369.5106624904156</v>
      </c>
      <c r="L46" s="50">
        <v>-1618.5502546074176</v>
      </c>
      <c r="M46" s="50">
        <v>-1512.4924043203578</v>
      </c>
      <c r="N46" s="50">
        <v>-1664.0143070225647</v>
      </c>
      <c r="O46" s="50">
        <v>-1757.9192454259564</v>
      </c>
      <c r="P46" s="50">
        <v>-1646.8443046318368</v>
      </c>
      <c r="Q46" s="50">
        <v>-1855.8251078802414</v>
      </c>
      <c r="R46" s="50">
        <v>-1733.1606244700258</v>
      </c>
      <c r="S46" s="50">
        <v>-2037.5459336608023</v>
      </c>
      <c r="T46" s="50">
        <v>-2458.3006851454143</v>
      </c>
      <c r="U46" s="50">
        <v>-2537.8921665158227</v>
      </c>
      <c r="V46" s="50">
        <v>-2168.0786578982102</v>
      </c>
      <c r="W46" s="50">
        <v>-1851.0555783984714</v>
      </c>
      <c r="X46" s="50">
        <v>-1654.0830993459426</v>
      </c>
      <c r="Y46" s="50">
        <v>-1356.0498633946809</v>
      </c>
      <c r="Z46" s="50">
        <v>-1027.6557109116548</v>
      </c>
      <c r="AA46" s="50">
        <v>-950.77287779116671</v>
      </c>
      <c r="AB46" s="50">
        <v>-899.26219383271996</v>
      </c>
      <c r="AC46" s="60">
        <f t="shared" si="1"/>
        <v>-1.7993711646593094</v>
      </c>
    </row>
    <row r="47" spans="1:29" ht="12.75" customHeight="1" x14ac:dyDescent="0.2">
      <c r="A47" s="47" t="s">
        <v>44</v>
      </c>
      <c r="B47" s="50">
        <v>-1673.530747240352</v>
      </c>
      <c r="C47" s="50">
        <v>-1673.530747240352</v>
      </c>
      <c r="D47" s="50">
        <v>-1454.6160850890221</v>
      </c>
      <c r="E47" s="50">
        <v>-1200.341414273945</v>
      </c>
      <c r="F47" s="50">
        <v>-985.6994422961418</v>
      </c>
      <c r="G47" s="50">
        <v>-1070.007096694781</v>
      </c>
      <c r="H47" s="50">
        <v>-944.71211101734434</v>
      </c>
      <c r="I47" s="50">
        <v>-1128.711770401093</v>
      </c>
      <c r="J47" s="50">
        <v>-834.73092616906547</v>
      </c>
      <c r="K47" s="50">
        <v>-391.51790928021688</v>
      </c>
      <c r="L47" s="50">
        <v>-702.77932505421859</v>
      </c>
      <c r="M47" s="50">
        <v>-974.67412393267659</v>
      </c>
      <c r="N47" s="50">
        <v>-886.33116503381359</v>
      </c>
      <c r="O47" s="50">
        <v>-901.59329476723281</v>
      </c>
      <c r="P47" s="50">
        <v>-1043.2876732032237</v>
      </c>
      <c r="Q47" s="50">
        <v>-1010.7817893006151</v>
      </c>
      <c r="R47" s="50">
        <v>-779.48766358625903</v>
      </c>
      <c r="S47" s="50">
        <v>-762.674169779968</v>
      </c>
      <c r="T47" s="50">
        <v>-507.61794267022304</v>
      </c>
      <c r="U47" s="50">
        <v>-573.10704638444895</v>
      </c>
      <c r="V47" s="50">
        <v>-596.53960605985048</v>
      </c>
      <c r="W47" s="50">
        <v>-243.39433392436601</v>
      </c>
      <c r="X47" s="50">
        <v>-678.43986231282202</v>
      </c>
      <c r="Y47" s="50">
        <v>-512.27615383501507</v>
      </c>
      <c r="Z47" s="50">
        <v>155.68359733855951</v>
      </c>
      <c r="AA47" s="50">
        <v>-176.51028555091199</v>
      </c>
      <c r="AB47" s="50">
        <v>-424.22922161718498</v>
      </c>
      <c r="AC47" s="60">
        <f t="shared" si="1"/>
        <v>-0.7465064670507322</v>
      </c>
    </row>
    <row r="48" spans="1:29" ht="12.75" customHeight="1" x14ac:dyDescent="0.2">
      <c r="A48" s="47" t="s">
        <v>45</v>
      </c>
      <c r="B48" s="50" t="s">
        <v>122</v>
      </c>
      <c r="C48" s="50" t="s">
        <v>122</v>
      </c>
      <c r="D48" s="50" t="s">
        <v>122</v>
      </c>
      <c r="E48" s="50" t="s">
        <v>122</v>
      </c>
      <c r="F48" s="50" t="s">
        <v>122</v>
      </c>
      <c r="G48" s="50" t="s">
        <v>122</v>
      </c>
      <c r="H48" s="50" t="s">
        <v>122</v>
      </c>
      <c r="I48" s="50" t="s">
        <v>122</v>
      </c>
      <c r="J48" s="50" t="s">
        <v>122</v>
      </c>
      <c r="K48" s="50" t="s">
        <v>122</v>
      </c>
      <c r="L48" s="50" t="s">
        <v>122</v>
      </c>
      <c r="M48" s="50" t="s">
        <v>122</v>
      </c>
      <c r="N48" s="50" t="s">
        <v>122</v>
      </c>
      <c r="O48" s="50" t="s">
        <v>122</v>
      </c>
      <c r="P48" s="50" t="s">
        <v>122</v>
      </c>
      <c r="Q48" s="50" t="s">
        <v>122</v>
      </c>
      <c r="R48" s="50" t="s">
        <v>122</v>
      </c>
      <c r="S48" s="50" t="s">
        <v>122</v>
      </c>
      <c r="T48" s="50" t="s">
        <v>122</v>
      </c>
      <c r="U48" s="50" t="s">
        <v>122</v>
      </c>
      <c r="V48" s="50" t="s">
        <v>122</v>
      </c>
      <c r="W48" s="50" t="s">
        <v>122</v>
      </c>
      <c r="X48" s="50" t="s">
        <v>122</v>
      </c>
      <c r="Y48" s="50" t="s">
        <v>122</v>
      </c>
      <c r="Z48" s="50" t="s">
        <v>122</v>
      </c>
      <c r="AA48" s="50" t="s">
        <v>122</v>
      </c>
      <c r="AB48" s="50" t="s">
        <v>122</v>
      </c>
      <c r="AC48" s="60" t="str">
        <f t="shared" si="1"/>
        <v>–</v>
      </c>
    </row>
    <row r="49" spans="1:29" ht="12.75" customHeight="1" x14ac:dyDescent="0.2">
      <c r="A49" s="48" t="s">
        <v>46</v>
      </c>
      <c r="B49" s="50">
        <v>5360.7721750143737</v>
      </c>
      <c r="C49" s="50">
        <v>5360.7721750143737</v>
      </c>
      <c r="D49" s="50">
        <v>5550.3718357449334</v>
      </c>
      <c r="E49" s="50">
        <v>5781.7830478701953</v>
      </c>
      <c r="F49" s="50">
        <v>5965.2462339489066</v>
      </c>
      <c r="G49" s="50">
        <v>6242.9311787199249</v>
      </c>
      <c r="H49" s="50">
        <v>6534.6763262450622</v>
      </c>
      <c r="I49" s="50">
        <v>6573.0167112143454</v>
      </c>
      <c r="J49" s="50">
        <v>6774.8521158022886</v>
      </c>
      <c r="K49" s="50">
        <v>7062.821795493368</v>
      </c>
      <c r="L49" s="50">
        <v>7138.6006852230821</v>
      </c>
      <c r="M49" s="50">
        <v>7214.6062543039889</v>
      </c>
      <c r="N49" s="50">
        <v>7361.0313428351838</v>
      </c>
      <c r="O49" s="50">
        <v>7653.5393382106113</v>
      </c>
      <c r="P49" s="50">
        <v>8004.0429445488271</v>
      </c>
      <c r="Q49" s="50">
        <v>8120.7151219404877</v>
      </c>
      <c r="R49" s="50">
        <v>7674.0778767963984</v>
      </c>
      <c r="S49" s="50">
        <v>7599.0095386032744</v>
      </c>
      <c r="T49" s="50">
        <v>7453.6887527528152</v>
      </c>
      <c r="U49" s="50">
        <v>7008.2003527173647</v>
      </c>
      <c r="V49" s="50">
        <v>6862.7049847799772</v>
      </c>
      <c r="W49" s="50">
        <v>6921.2739926019749</v>
      </c>
      <c r="X49" s="50">
        <v>7049.1724875142463</v>
      </c>
      <c r="Y49" s="50">
        <v>6819.8946600854697</v>
      </c>
      <c r="Z49" s="50">
        <v>6574.2322641428273</v>
      </c>
      <c r="AA49" s="50">
        <v>6339.8311871655369</v>
      </c>
      <c r="AB49" s="50">
        <v>6380.8934818139496</v>
      </c>
      <c r="AC49" s="60">
        <f t="shared" si="1"/>
        <v>0.19029372513799109</v>
      </c>
    </row>
    <row r="50" spans="1:29" ht="12.75" customHeight="1" x14ac:dyDescent="0.2">
      <c r="A50" s="47" t="s">
        <v>47</v>
      </c>
      <c r="B50" s="50">
        <v>2728.4513357658825</v>
      </c>
      <c r="C50" s="50">
        <v>2728.4513357658825</v>
      </c>
      <c r="D50" s="50">
        <v>2863.8375677897698</v>
      </c>
      <c r="E50" s="50">
        <v>3010.1105768798798</v>
      </c>
      <c r="F50" s="50">
        <v>3161.2746839974529</v>
      </c>
      <c r="G50" s="50">
        <v>3317.6936818785748</v>
      </c>
      <c r="H50" s="50">
        <v>3483.760221672555</v>
      </c>
      <c r="I50" s="50">
        <v>3655.6927892911399</v>
      </c>
      <c r="J50" s="50">
        <v>3836.8918731666477</v>
      </c>
      <c r="K50" s="50">
        <v>4031.7834282308049</v>
      </c>
      <c r="L50" s="50">
        <v>4263.9859648138972</v>
      </c>
      <c r="M50" s="50">
        <v>4499.7156823863697</v>
      </c>
      <c r="N50" s="50">
        <v>4655.4187155727068</v>
      </c>
      <c r="O50" s="50">
        <v>4785.6733095425743</v>
      </c>
      <c r="P50" s="50">
        <v>4900.0733046416399</v>
      </c>
      <c r="Q50" s="50">
        <v>4923.6992195703979</v>
      </c>
      <c r="R50" s="50">
        <v>4771.5294677556722</v>
      </c>
      <c r="S50" s="50">
        <v>4712.8728825405851</v>
      </c>
      <c r="T50" s="50">
        <v>4648.9575101494447</v>
      </c>
      <c r="U50" s="50">
        <v>4551.8643977713182</v>
      </c>
      <c r="V50" s="50">
        <v>4530.58745404823</v>
      </c>
      <c r="W50" s="50">
        <v>4383.5333203969449</v>
      </c>
      <c r="X50" s="50">
        <v>4343.8863725602268</v>
      </c>
      <c r="Y50" s="50">
        <v>4175.2964367966852</v>
      </c>
      <c r="Z50" s="50">
        <v>3959.2159041278824</v>
      </c>
      <c r="AA50" s="50">
        <v>3731.6349817902374</v>
      </c>
      <c r="AB50" s="50">
        <v>3709.0445684474848</v>
      </c>
      <c r="AC50" s="60">
        <f t="shared" si="1"/>
        <v>0.3593955368847902</v>
      </c>
    </row>
    <row r="51" spans="1:29" ht="12.75" customHeight="1" x14ac:dyDescent="0.2">
      <c r="A51" s="47" t="s">
        <v>48</v>
      </c>
      <c r="B51" s="50">
        <v>8.6205912939087206</v>
      </c>
      <c r="C51" s="50">
        <v>8.6205912939087206</v>
      </c>
      <c r="D51" s="50">
        <v>8.6205912939087206</v>
      </c>
      <c r="E51" s="50">
        <v>8.6205912939087206</v>
      </c>
      <c r="F51" s="50">
        <v>8.6205912939087206</v>
      </c>
      <c r="G51" s="50">
        <v>15.065811605386649</v>
      </c>
      <c r="H51" s="50">
        <v>18.934086029077481</v>
      </c>
      <c r="I51" s="50">
        <v>19.001564469832211</v>
      </c>
      <c r="J51" s="50">
        <v>19.524992933449589</v>
      </c>
      <c r="K51" s="50">
        <v>20.027608425019821</v>
      </c>
      <c r="L51" s="50">
        <v>19.707287808</v>
      </c>
      <c r="M51" s="50">
        <v>23.573254272</v>
      </c>
      <c r="N51" s="50">
        <v>23.873451063040001</v>
      </c>
      <c r="O51" s="50">
        <v>12.954931328000001</v>
      </c>
      <c r="P51" s="50">
        <v>39.884491447039998</v>
      </c>
      <c r="Q51" s="50">
        <v>22.120780031999999</v>
      </c>
      <c r="R51" s="50">
        <v>22.423804415999999</v>
      </c>
      <c r="S51" s="50">
        <v>22.293606409559999</v>
      </c>
      <c r="T51" s="50">
        <v>22.714021327817399</v>
      </c>
      <c r="U51" s="50">
        <v>29.573114730162061</v>
      </c>
      <c r="V51" s="50">
        <v>35.50836361952404</v>
      </c>
      <c r="W51" s="50">
        <v>37.855328979170849</v>
      </c>
      <c r="X51" s="50">
        <v>35.293228471401051</v>
      </c>
      <c r="Y51" s="50">
        <v>37.75735405223449</v>
      </c>
      <c r="Z51" s="50">
        <v>35.298081345461789</v>
      </c>
      <c r="AA51" s="50">
        <v>36.86456515855388</v>
      </c>
      <c r="AB51" s="50">
        <v>36.712506328766999</v>
      </c>
      <c r="AC51" s="60">
        <f t="shared" si="1"/>
        <v>3.2586993254984638</v>
      </c>
    </row>
    <row r="52" spans="1:29" ht="12.75" customHeight="1" x14ac:dyDescent="0.2">
      <c r="A52" s="47" t="s">
        <v>49</v>
      </c>
      <c r="B52" s="50">
        <v>8.0247511171041097</v>
      </c>
      <c r="C52" s="50">
        <v>8.0247511171041097</v>
      </c>
      <c r="D52" s="50">
        <v>8.0907319837466005</v>
      </c>
      <c r="E52" s="50">
        <v>8.15803246771973</v>
      </c>
      <c r="F52" s="50">
        <v>8.2266789613762104</v>
      </c>
      <c r="G52" s="50">
        <v>8.2966983849050102</v>
      </c>
      <c r="H52" s="50">
        <v>8.3681181969063498</v>
      </c>
      <c r="I52" s="50">
        <v>8.9941624260675592</v>
      </c>
      <c r="J52" s="50">
        <v>9.93479881864425</v>
      </c>
      <c r="K52" s="50">
        <v>8.4901172290872307</v>
      </c>
      <c r="L52" s="50">
        <v>8.0249945990687905</v>
      </c>
      <c r="M52" s="50">
        <v>6.2999454231894498</v>
      </c>
      <c r="N52" s="50">
        <v>4.0121301879809099</v>
      </c>
      <c r="O52" s="50">
        <v>2.6929137592249099</v>
      </c>
      <c r="P52" s="50">
        <v>8.2079713872306606</v>
      </c>
      <c r="Q52" s="50">
        <v>11.23406126024196</v>
      </c>
      <c r="R52" s="50">
        <v>11.80054774159594</v>
      </c>
      <c r="S52" s="50">
        <v>12.23633621175064</v>
      </c>
      <c r="T52" s="50">
        <v>13.60005196108807</v>
      </c>
      <c r="U52" s="50">
        <v>6.9644969241303398</v>
      </c>
      <c r="V52" s="50">
        <v>13.143042150021531</v>
      </c>
      <c r="W52" s="50">
        <v>16.779164345161181</v>
      </c>
      <c r="X52" s="50">
        <v>15.757194620388571</v>
      </c>
      <c r="Y52" s="50">
        <v>15.174955961694151</v>
      </c>
      <c r="Z52" s="50">
        <v>19.087486799206729</v>
      </c>
      <c r="AA52" s="50">
        <v>26.874793088990121</v>
      </c>
      <c r="AB52" s="50">
        <v>23.264352605055191</v>
      </c>
      <c r="AC52" s="60">
        <f t="shared" si="1"/>
        <v>1.8990746585858718</v>
      </c>
    </row>
    <row r="53" spans="1:29" ht="12.75" customHeight="1" x14ac:dyDescent="0.2">
      <c r="A53" s="47" t="s">
        <v>50</v>
      </c>
      <c r="B53" s="50">
        <v>2615.6754968374785</v>
      </c>
      <c r="C53" s="50">
        <v>2615.6754968374785</v>
      </c>
      <c r="D53" s="50">
        <v>2669.8229446775076</v>
      </c>
      <c r="E53" s="50">
        <v>2754.8938472286864</v>
      </c>
      <c r="F53" s="50">
        <v>2787.1242796961692</v>
      </c>
      <c r="G53" s="50">
        <v>2901.8749868510581</v>
      </c>
      <c r="H53" s="50">
        <v>3023.6139003465228</v>
      </c>
      <c r="I53" s="50">
        <v>2889.3281950273049</v>
      </c>
      <c r="J53" s="50">
        <v>2908.5004508835468</v>
      </c>
      <c r="K53" s="50">
        <v>3002.5206416084561</v>
      </c>
      <c r="L53" s="50">
        <v>2846.882438002116</v>
      </c>
      <c r="M53" s="50">
        <v>2685.0173722224295</v>
      </c>
      <c r="N53" s="50">
        <v>2677.7270460114546</v>
      </c>
      <c r="O53" s="50">
        <v>2852.218183580811</v>
      </c>
      <c r="P53" s="50">
        <v>3055.8771770729163</v>
      </c>
      <c r="Q53" s="50">
        <v>3163.6610610778484</v>
      </c>
      <c r="R53" s="50">
        <v>2868.3094754413391</v>
      </c>
      <c r="S53" s="50">
        <v>2851.58257163602</v>
      </c>
      <c r="T53" s="50">
        <v>2768.3941311508902</v>
      </c>
      <c r="U53" s="50">
        <v>2419.7755367168047</v>
      </c>
      <c r="V53" s="50">
        <v>2283.4466115289492</v>
      </c>
      <c r="W53" s="50">
        <v>2483.0904440892077</v>
      </c>
      <c r="X53" s="50">
        <v>2654.2324000678777</v>
      </c>
      <c r="Y53" s="50">
        <v>2591.6659132748559</v>
      </c>
      <c r="Z53" s="50">
        <v>2560.6307918702773</v>
      </c>
      <c r="AA53" s="50">
        <v>2544.4568471277557</v>
      </c>
      <c r="AB53" s="50">
        <v>2611.870404744096</v>
      </c>
      <c r="AC53" s="60">
        <f t="shared" si="1"/>
        <v>-1.4547263595897238E-3</v>
      </c>
    </row>
    <row r="54" spans="1:29" ht="12.75" customHeight="1" x14ac:dyDescent="0.2">
      <c r="A54" s="47" t="s">
        <v>51</v>
      </c>
      <c r="B54" s="50" t="s">
        <v>123</v>
      </c>
      <c r="C54" s="50" t="s">
        <v>123</v>
      </c>
      <c r="D54" s="50" t="s">
        <v>123</v>
      </c>
      <c r="E54" s="50" t="s">
        <v>123</v>
      </c>
      <c r="F54" s="50" t="s">
        <v>123</v>
      </c>
      <c r="G54" s="50" t="s">
        <v>123</v>
      </c>
      <c r="H54" s="50" t="s">
        <v>123</v>
      </c>
      <c r="I54" s="50" t="s">
        <v>123</v>
      </c>
      <c r="J54" s="50" t="s">
        <v>123</v>
      </c>
      <c r="K54" s="50" t="s">
        <v>123</v>
      </c>
      <c r="L54" s="50" t="s">
        <v>123</v>
      </c>
      <c r="M54" s="50" t="s">
        <v>123</v>
      </c>
      <c r="N54" s="50" t="s">
        <v>123</v>
      </c>
      <c r="O54" s="50" t="s">
        <v>123</v>
      </c>
      <c r="P54" s="50" t="s">
        <v>123</v>
      </c>
      <c r="Q54" s="50" t="s">
        <v>123</v>
      </c>
      <c r="R54" s="50">
        <v>1.458144179016E-2</v>
      </c>
      <c r="S54" s="50">
        <v>2.4141805358569999E-2</v>
      </c>
      <c r="T54" s="50">
        <v>2.3038163574790001E-2</v>
      </c>
      <c r="U54" s="50">
        <v>2.2806574949250001E-2</v>
      </c>
      <c r="V54" s="50">
        <v>1.951343325207E-2</v>
      </c>
      <c r="W54" s="50">
        <v>1.5734791490929999E-2</v>
      </c>
      <c r="X54" s="50">
        <v>3.2917943520000001E-3</v>
      </c>
      <c r="Y54" s="50" t="s">
        <v>123</v>
      </c>
      <c r="Z54" s="50" t="s">
        <v>123</v>
      </c>
      <c r="AA54" s="50" t="s">
        <v>123</v>
      </c>
      <c r="AB54" s="50">
        <v>1.64968854663E-3</v>
      </c>
      <c r="AC54" s="60" t="str">
        <f t="shared" si="1"/>
        <v>–</v>
      </c>
    </row>
    <row r="55" spans="1:29" ht="12.75" customHeight="1" x14ac:dyDescent="0.2">
      <c r="A55" s="48" t="s">
        <v>52</v>
      </c>
      <c r="B55" s="50" t="s">
        <v>122</v>
      </c>
      <c r="C55" s="50" t="s">
        <v>122</v>
      </c>
      <c r="D55" s="50" t="s">
        <v>122</v>
      </c>
      <c r="E55" s="50" t="s">
        <v>122</v>
      </c>
      <c r="F55" s="50" t="s">
        <v>122</v>
      </c>
      <c r="G55" s="50" t="s">
        <v>122</v>
      </c>
      <c r="H55" s="50" t="s">
        <v>122</v>
      </c>
      <c r="I55" s="50" t="s">
        <v>122</v>
      </c>
      <c r="J55" s="50" t="s">
        <v>122</v>
      </c>
      <c r="K55" s="50" t="s">
        <v>122</v>
      </c>
      <c r="L55" s="50" t="s">
        <v>122</v>
      </c>
      <c r="M55" s="50" t="s">
        <v>122</v>
      </c>
      <c r="N55" s="50" t="s">
        <v>122</v>
      </c>
      <c r="O55" s="50" t="s">
        <v>122</v>
      </c>
      <c r="P55" s="50" t="s">
        <v>122</v>
      </c>
      <c r="Q55" s="50" t="s">
        <v>122</v>
      </c>
      <c r="R55" s="50" t="s">
        <v>122</v>
      </c>
      <c r="S55" s="50" t="s">
        <v>122</v>
      </c>
      <c r="T55" s="50" t="s">
        <v>122</v>
      </c>
      <c r="U55" s="50" t="s">
        <v>122</v>
      </c>
      <c r="V55" s="50" t="s">
        <v>122</v>
      </c>
      <c r="W55" s="50" t="s">
        <v>122</v>
      </c>
      <c r="X55" s="50" t="s">
        <v>122</v>
      </c>
      <c r="Y55" s="50" t="s">
        <v>122</v>
      </c>
      <c r="Z55" s="50" t="s">
        <v>122</v>
      </c>
      <c r="AA55" s="50" t="s">
        <v>122</v>
      </c>
      <c r="AB55" s="50" t="s">
        <v>122</v>
      </c>
      <c r="AC55" s="60" t="str">
        <f t="shared" si="1"/>
        <v>–</v>
      </c>
    </row>
    <row r="56" spans="1:29" ht="26.25" customHeight="1" x14ac:dyDescent="0.2">
      <c r="A56" s="63" t="s">
        <v>93</v>
      </c>
      <c r="B56" s="58" t="str">
        <f t="shared" ref="B56:AB56" ca="1" si="2">IF(COLUMN() &lt;= 2, "", SUBSTITUTE(INDIRECT(ADDRESS(1,COLUMN()-1)), "Base year", "BY") &amp; "/" &amp; INDIRECT(ADDRESS(1,COLUMN())))</f>
        <v/>
      </c>
      <c r="C56" s="58" t="str">
        <f t="shared" ca="1" si="2"/>
        <v>BY/1990</v>
      </c>
      <c r="D56" s="58" t="str">
        <f t="shared" ca="1" si="2"/>
        <v>1990/1991</v>
      </c>
      <c r="E56" s="58" t="str">
        <f t="shared" ca="1" si="2"/>
        <v>1991/1992</v>
      </c>
      <c r="F56" s="58" t="str">
        <f t="shared" ca="1" si="2"/>
        <v>1992/1993</v>
      </c>
      <c r="G56" s="58" t="str">
        <f t="shared" ca="1" si="2"/>
        <v>1993/1994</v>
      </c>
      <c r="H56" s="58" t="str">
        <f t="shared" ca="1" si="2"/>
        <v>1994/1995</v>
      </c>
      <c r="I56" s="58" t="str">
        <f t="shared" ca="1" si="2"/>
        <v>1995/1996</v>
      </c>
      <c r="J56" s="58" t="str">
        <f t="shared" ca="1" si="2"/>
        <v>1996/1997</v>
      </c>
      <c r="K56" s="58" t="str">
        <f t="shared" ca="1" si="2"/>
        <v>1997/1998</v>
      </c>
      <c r="L56" s="58" t="str">
        <f t="shared" ca="1" si="2"/>
        <v>1998/1999</v>
      </c>
      <c r="M56" s="58" t="str">
        <f t="shared" ca="1" si="2"/>
        <v>1999/2000</v>
      </c>
      <c r="N56" s="58" t="str">
        <f t="shared" ca="1" si="2"/>
        <v>2000/2001</v>
      </c>
      <c r="O56" s="58" t="str">
        <f t="shared" ca="1" si="2"/>
        <v>2001/2002</v>
      </c>
      <c r="P56" s="58" t="str">
        <f t="shared" ca="1" si="2"/>
        <v>2002/2003</v>
      </c>
      <c r="Q56" s="58" t="str">
        <f t="shared" ca="1" si="2"/>
        <v>2003/2004</v>
      </c>
      <c r="R56" s="58" t="str">
        <f t="shared" ca="1" si="2"/>
        <v>2004/2005</v>
      </c>
      <c r="S56" s="58" t="str">
        <f t="shared" ca="1" si="2"/>
        <v>2005/2006</v>
      </c>
      <c r="T56" s="58" t="str">
        <f t="shared" ca="1" si="2"/>
        <v>2006/2007</v>
      </c>
      <c r="U56" s="58" t="str">
        <f t="shared" ca="1" si="2"/>
        <v>2007/2008</v>
      </c>
      <c r="V56" s="58" t="str">
        <f t="shared" ca="1" si="2"/>
        <v>2008/2009</v>
      </c>
      <c r="W56" s="58" t="str">
        <f t="shared" ca="1" si="2"/>
        <v>2009/2010</v>
      </c>
      <c r="X56" s="58" t="str">
        <f t="shared" ca="1" si="2"/>
        <v>2010/2011</v>
      </c>
      <c r="Y56" s="58" t="str">
        <f t="shared" ca="1" si="2"/>
        <v>2011/2012</v>
      </c>
      <c r="Z56" s="58" t="str">
        <f t="shared" ca="1" si="2"/>
        <v>2012/2013</v>
      </c>
      <c r="AA56" s="58" t="str">
        <f t="shared" ca="1" si="2"/>
        <v>2013/2014</v>
      </c>
      <c r="AB56" s="58" t="str">
        <f t="shared" ca="1" si="2"/>
        <v>2014/2015</v>
      </c>
      <c r="AC56" s="58" t="str">
        <f ca="1">"BY/" &amp; INDIRECT(ADDRESS(1,COLUMN()-1))</f>
        <v>BY/2015</v>
      </c>
    </row>
    <row r="57" spans="1:29" ht="12.75" customHeight="1" x14ac:dyDescent="0.2">
      <c r="A57" s="64" t="s">
        <v>0</v>
      </c>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row>
    <row r="58" spans="1:29" ht="12.75" customHeight="1" x14ac:dyDescent="0.2">
      <c r="A58" s="59" t="s">
        <v>1</v>
      </c>
      <c r="B58" s="60" t="str">
        <f t="shared" ref="B58:K64" si="3">IFERROR(IF(OR(SECTOR_AAC=0,SECTOR_AAC=-1), CHAR(150), SECTOR_AAC), IF(COLUMN() &lt;= 2, "", CHAR(150)))</f>
        <v/>
      </c>
      <c r="C58" s="60" t="str">
        <f t="shared" si="3"/>
        <v>–</v>
      </c>
      <c r="D58" s="60">
        <f t="shared" si="3"/>
        <v>3.5725514213203802E-2</v>
      </c>
      <c r="E58" s="60">
        <f t="shared" si="3"/>
        <v>9.0103326076498513E-2</v>
      </c>
      <c r="F58" s="60">
        <f t="shared" si="3"/>
        <v>-2.7279014698152859E-2</v>
      </c>
      <c r="G58" s="60">
        <f t="shared" si="3"/>
        <v>1.4864949488129664E-2</v>
      </c>
      <c r="H58" s="60">
        <f t="shared" si="3"/>
        <v>7.8366854054007895E-2</v>
      </c>
      <c r="I58" s="60">
        <f t="shared" si="3"/>
        <v>-4.9615061571696928E-2</v>
      </c>
      <c r="J58" s="60">
        <f t="shared" si="3"/>
        <v>5.7817516742920239E-2</v>
      </c>
      <c r="K58" s="60">
        <f t="shared" si="3"/>
        <v>8.1601380806575641E-2</v>
      </c>
      <c r="L58" s="60">
        <f t="shared" ref="L58:U64" si="4">IFERROR(IF(OR(SECTOR_AAC=0,SECTOR_AAC=-1), CHAR(150), SECTOR_AAC), IF(COLUMN() &lt;= 2, "", CHAR(150)))</f>
        <v>0.12839778477381869</v>
      </c>
      <c r="M58" s="60">
        <f t="shared" si="4"/>
        <v>-1.8351821562373805E-2</v>
      </c>
      <c r="N58" s="60">
        <f t="shared" si="4"/>
        <v>-4.8832824140467856E-3</v>
      </c>
      <c r="O58" s="60">
        <f t="shared" si="4"/>
        <v>5.8702859317018463E-2</v>
      </c>
      <c r="P58" s="60">
        <f t="shared" si="4"/>
        <v>-7.4033067151614063E-2</v>
      </c>
      <c r="Q58" s="60">
        <f t="shared" si="4"/>
        <v>4.3442037484589635E-2</v>
      </c>
      <c r="R58" s="60">
        <f t="shared" si="4"/>
        <v>3.4135420055605215E-2</v>
      </c>
      <c r="S58" s="60">
        <f t="shared" si="4"/>
        <v>-6.8165654401207254E-2</v>
      </c>
      <c r="T58" s="60">
        <f t="shared" si="4"/>
        <v>-3.867507508367285E-2</v>
      </c>
      <c r="U58" s="60">
        <f t="shared" si="4"/>
        <v>-3.7187661613956702E-2</v>
      </c>
      <c r="V58" s="60">
        <f t="shared" ref="V58:AB64" si="5">IFERROR(IF(OR(SECTOR_AAC=0,SECTOR_AAC=-1), CHAR(150), SECTOR_AAC), IF(COLUMN() &lt;= 2, "", CHAR(150)))</f>
        <v>-4.7511013963318249E-2</v>
      </c>
      <c r="W58" s="60">
        <f t="shared" si="5"/>
        <v>-7.3676502715779746E-2</v>
      </c>
      <c r="X58" s="60">
        <f t="shared" si="5"/>
        <v>-2.1755576680921207E-2</v>
      </c>
      <c r="Y58" s="60">
        <f t="shared" si="5"/>
        <v>-3.5215238780734959E-2</v>
      </c>
      <c r="Z58" s="60">
        <f t="shared" si="5"/>
        <v>-3.608494212515434E-2</v>
      </c>
      <c r="AA58" s="60">
        <f t="shared" si="5"/>
        <v>-2.6288796023601346E-3</v>
      </c>
      <c r="AB58" s="60">
        <f t="shared" si="5"/>
        <v>8.9584981225308224E-2</v>
      </c>
      <c r="AC58" s="60">
        <f t="shared" ref="AC58:AC64" si="6">IFERROR(IF(OR(SECTOR_AAC_TOTAL=0,SECTOR_AAC_TOTAL=-1), CHAR(150), SECTOR_AAC_TOTAL), CHAR(150))</f>
        <v>5.4829757463150663E-3</v>
      </c>
    </row>
    <row r="59" spans="1:29" ht="12.75" customHeight="1" x14ac:dyDescent="0.2">
      <c r="A59" s="59" t="s">
        <v>2</v>
      </c>
      <c r="B59" s="60" t="str">
        <f t="shared" si="3"/>
        <v/>
      </c>
      <c r="C59" s="60" t="str">
        <f t="shared" si="3"/>
        <v>–</v>
      </c>
      <c r="D59" s="60">
        <f t="shared" si="3"/>
        <v>3.8438852673929658E-2</v>
      </c>
      <c r="E59" s="60">
        <f t="shared" si="3"/>
        <v>-4.9140757760979792</v>
      </c>
      <c r="F59" s="60">
        <f t="shared" si="3"/>
        <v>0.30186614463618744</v>
      </c>
      <c r="G59" s="60">
        <f t="shared" si="3"/>
        <v>0.14980206443418109</v>
      </c>
      <c r="H59" s="60">
        <f t="shared" si="3"/>
        <v>-0.11333643308258889</v>
      </c>
      <c r="I59" s="60">
        <f t="shared" si="3"/>
        <v>0.7684623513288853</v>
      </c>
      <c r="J59" s="60">
        <f t="shared" si="3"/>
        <v>0.10780892639324557</v>
      </c>
      <c r="K59" s="60">
        <f t="shared" si="3"/>
        <v>-0.13347137571573653</v>
      </c>
      <c r="L59" s="60">
        <f t="shared" si="4"/>
        <v>7.6910728598422295E-2</v>
      </c>
      <c r="M59" s="60">
        <f t="shared" si="4"/>
        <v>-0.31522588172614252</v>
      </c>
      <c r="N59" s="60">
        <f t="shared" si="4"/>
        <v>0.55995371753434475</v>
      </c>
      <c r="O59" s="60">
        <f t="shared" si="4"/>
        <v>-4.8884218081215014E-2</v>
      </c>
      <c r="P59" s="60">
        <f t="shared" si="4"/>
        <v>-1.1203399757356025</v>
      </c>
      <c r="Q59" s="60">
        <f t="shared" si="4"/>
        <v>-8.3856020741138479</v>
      </c>
      <c r="R59" s="60">
        <f t="shared" si="4"/>
        <v>-1.0145518623499032</v>
      </c>
      <c r="S59" s="60">
        <f t="shared" si="4"/>
        <v>-77.954339783243029</v>
      </c>
      <c r="T59" s="60">
        <f t="shared" si="4"/>
        <v>0.42069440089715382</v>
      </c>
      <c r="U59" s="60">
        <f t="shared" si="4"/>
        <v>0.11379949162410741</v>
      </c>
      <c r="V59" s="60">
        <f t="shared" si="5"/>
        <v>9.9481416927593713E-4</v>
      </c>
      <c r="W59" s="60">
        <f t="shared" si="5"/>
        <v>-0.17258212521058969</v>
      </c>
      <c r="X59" s="60">
        <f t="shared" si="5"/>
        <v>-2.8552066649872865E-3</v>
      </c>
      <c r="Y59" s="60">
        <f t="shared" si="5"/>
        <v>-0.19940655036825961</v>
      </c>
      <c r="Z59" s="60">
        <f t="shared" si="5"/>
        <v>-5.0298993491174504E-2</v>
      </c>
      <c r="AA59" s="60">
        <f t="shared" si="5"/>
        <v>0.14698223476973715</v>
      </c>
      <c r="AB59" s="60">
        <f t="shared" si="5"/>
        <v>-0.11113594812329519</v>
      </c>
      <c r="AC59" s="60">
        <f t="shared" si="6"/>
        <v>-2.0969262051432933</v>
      </c>
    </row>
    <row r="60" spans="1:29" ht="12.75" customHeight="1" x14ac:dyDescent="0.2">
      <c r="A60" s="59" t="s">
        <v>3</v>
      </c>
      <c r="B60" s="60" t="str">
        <f t="shared" si="3"/>
        <v/>
      </c>
      <c r="C60" s="60" t="str">
        <f t="shared" si="3"/>
        <v>–</v>
      </c>
      <c r="D60" s="60">
        <f t="shared" si="3"/>
        <v>3.5777612793239211E-2</v>
      </c>
      <c r="E60" s="60">
        <f t="shared" si="3"/>
        <v>-6.2283616955696175E-3</v>
      </c>
      <c r="F60" s="60">
        <f t="shared" si="3"/>
        <v>-5.2234523456748172E-2</v>
      </c>
      <c r="G60" s="60">
        <f t="shared" si="3"/>
        <v>8.1173016068536441E-4</v>
      </c>
      <c r="H60" s="60">
        <f t="shared" si="3"/>
        <v>0.10130427901725692</v>
      </c>
      <c r="I60" s="60">
        <f t="shared" si="3"/>
        <v>-0.12842138015617555</v>
      </c>
      <c r="J60" s="60">
        <f t="shared" si="3"/>
        <v>4.804624094793053E-2</v>
      </c>
      <c r="K60" s="60">
        <f t="shared" si="3"/>
        <v>0.12603643409597654</v>
      </c>
      <c r="L60" s="60">
        <f t="shared" si="4"/>
        <v>0.13658373002979185</v>
      </c>
      <c r="M60" s="60">
        <f t="shared" si="4"/>
        <v>2.6370186483481772E-2</v>
      </c>
      <c r="N60" s="60">
        <f t="shared" si="4"/>
        <v>-6.1652837422433882E-2</v>
      </c>
      <c r="O60" s="60">
        <f t="shared" si="4"/>
        <v>7.6679172705499621E-2</v>
      </c>
      <c r="P60" s="60">
        <f t="shared" si="4"/>
        <v>8.0402273153136194E-2</v>
      </c>
      <c r="Q60" s="60">
        <f t="shared" si="4"/>
        <v>-9.5134706685482961E-2</v>
      </c>
      <c r="R60" s="60">
        <f t="shared" si="4"/>
        <v>0.17485677302000657</v>
      </c>
      <c r="S60" s="60">
        <f t="shared" si="4"/>
        <v>-0.19761743395705611</v>
      </c>
      <c r="T60" s="60">
        <f t="shared" si="4"/>
        <v>-0.11190041905346726</v>
      </c>
      <c r="U60" s="60">
        <f t="shared" si="4"/>
        <v>-7.5689218111907985E-2</v>
      </c>
      <c r="V60" s="60">
        <f t="shared" si="5"/>
        <v>-6.2415644332326492E-2</v>
      </c>
      <c r="W60" s="60">
        <f t="shared" si="5"/>
        <v>-4.1229861800652134E-2</v>
      </c>
      <c r="X60" s="60">
        <f t="shared" si="5"/>
        <v>-2.7106509125666589E-2</v>
      </c>
      <c r="Y60" s="60">
        <f t="shared" si="5"/>
        <v>1.2428108021766526E-2</v>
      </c>
      <c r="Z60" s="60">
        <f t="shared" si="5"/>
        <v>-3.282343892721995E-2</v>
      </c>
      <c r="AA60" s="60">
        <f t="shared" si="5"/>
        <v>-3.6337806020808383E-2</v>
      </c>
      <c r="AB60" s="60">
        <f t="shared" si="5"/>
        <v>0.14341265262058545</v>
      </c>
      <c r="AC60" s="60">
        <f t="shared" si="6"/>
        <v>-2.8775898046160542E-3</v>
      </c>
    </row>
    <row r="61" spans="1:29" ht="12.75" customHeight="1" x14ac:dyDescent="0.2">
      <c r="A61" s="59" t="s">
        <v>4</v>
      </c>
      <c r="B61" s="60" t="str">
        <f t="shared" si="3"/>
        <v/>
      </c>
      <c r="C61" s="60" t="str">
        <f t="shared" si="3"/>
        <v>–</v>
      </c>
      <c r="D61" s="60">
        <f t="shared" si="3"/>
        <v>3.0079717084925406E-2</v>
      </c>
      <c r="E61" s="60">
        <f t="shared" si="3"/>
        <v>7.1285110889128589E-2</v>
      </c>
      <c r="F61" s="60">
        <f t="shared" si="3"/>
        <v>-1.966054419126928E-2</v>
      </c>
      <c r="G61" s="60">
        <f t="shared" si="3"/>
        <v>1.6192159134947426E-2</v>
      </c>
      <c r="H61" s="60">
        <f t="shared" si="3"/>
        <v>6.9399794251953306E-2</v>
      </c>
      <c r="I61" s="60">
        <f t="shared" si="3"/>
        <v>-3.4032736707794831E-2</v>
      </c>
      <c r="J61" s="60">
        <f t="shared" si="3"/>
        <v>4.8272245641770573E-2</v>
      </c>
      <c r="K61" s="60">
        <f t="shared" si="3"/>
        <v>6.7774872737515812E-2</v>
      </c>
      <c r="L61" s="60">
        <f t="shared" si="4"/>
        <v>0.10473476505247659</v>
      </c>
      <c r="M61" s="60">
        <f t="shared" si="4"/>
        <v>-1.3494273003748947E-2</v>
      </c>
      <c r="N61" s="60">
        <f t="shared" si="4"/>
        <v>-4.4629459860822118E-3</v>
      </c>
      <c r="O61" s="60">
        <f t="shared" si="4"/>
        <v>5.108375992736458E-2</v>
      </c>
      <c r="P61" s="60">
        <f t="shared" si="4"/>
        <v>-5.9485725960466418E-2</v>
      </c>
      <c r="Q61" s="60">
        <f t="shared" si="4"/>
        <v>3.968430598665984E-2</v>
      </c>
      <c r="R61" s="60">
        <f t="shared" si="4"/>
        <v>2.2972262297459967E-2</v>
      </c>
      <c r="S61" s="60">
        <f t="shared" si="4"/>
        <v>-5.4928872942433427E-2</v>
      </c>
      <c r="T61" s="60">
        <f t="shared" si="4"/>
        <v>-2.7884478282059977E-2</v>
      </c>
      <c r="U61" s="60">
        <f t="shared" si="4"/>
        <v>-3.3234653412762882E-2</v>
      </c>
      <c r="V61" s="60">
        <f t="shared" si="5"/>
        <v>-4.1263790137692657E-2</v>
      </c>
      <c r="W61" s="60">
        <f t="shared" si="5"/>
        <v>-5.5282961312958401E-2</v>
      </c>
      <c r="X61" s="60">
        <f t="shared" si="5"/>
        <v>-1.6553013145214623E-2</v>
      </c>
      <c r="Y61" s="60">
        <f t="shared" si="5"/>
        <v>-2.7977164941681565E-2</v>
      </c>
      <c r="Z61" s="60">
        <f t="shared" si="5"/>
        <v>-2.887888631538027E-2</v>
      </c>
      <c r="AA61" s="60">
        <f t="shared" si="5"/>
        <v>-2.0170305287837698E-3</v>
      </c>
      <c r="AB61" s="60">
        <f t="shared" si="5"/>
        <v>7.0802543243551064E-2</v>
      </c>
      <c r="AC61" s="60">
        <f t="shared" si="6"/>
        <v>5.8569298226696098E-3</v>
      </c>
    </row>
    <row r="62" spans="1:29" ht="12.75" customHeight="1" x14ac:dyDescent="0.2">
      <c r="A62" s="59" t="s">
        <v>5</v>
      </c>
      <c r="B62" s="60" t="str">
        <f t="shared" si="3"/>
        <v/>
      </c>
      <c r="C62" s="60" t="str">
        <f t="shared" si="3"/>
        <v>–</v>
      </c>
      <c r="D62" s="60">
        <f t="shared" si="3"/>
        <v>8.8477401099277264E-2</v>
      </c>
      <c r="E62" s="60">
        <f t="shared" si="3"/>
        <v>-2.4698632689473143</v>
      </c>
      <c r="F62" s="60">
        <f t="shared" si="3"/>
        <v>0.38500840625659061</v>
      </c>
      <c r="G62" s="60">
        <f t="shared" si="3"/>
        <v>0.15293420168123739</v>
      </c>
      <c r="H62" s="60">
        <f t="shared" si="3"/>
        <v>-0.19113875458099605</v>
      </c>
      <c r="I62" s="60">
        <f t="shared" si="3"/>
        <v>1.0375621015916781</v>
      </c>
      <c r="J62" s="60">
        <f t="shared" si="3"/>
        <v>0.14029142072251943</v>
      </c>
      <c r="K62" s="60">
        <f t="shared" si="3"/>
        <v>-0.19017023019976287</v>
      </c>
      <c r="L62" s="60">
        <f t="shared" si="4"/>
        <v>0.13037071635410014</v>
      </c>
      <c r="M62" s="60">
        <f t="shared" si="4"/>
        <v>-0.3715258759740927</v>
      </c>
      <c r="N62" s="60">
        <f t="shared" si="4"/>
        <v>0.69453504326273974</v>
      </c>
      <c r="O62" s="60">
        <f t="shared" si="4"/>
        <v>-5.6276678318397777E-2</v>
      </c>
      <c r="P62" s="60">
        <f t="shared" si="4"/>
        <v>-1.3215814238754193</v>
      </c>
      <c r="Q62" s="60">
        <f t="shared" si="4"/>
        <v>-3.7431545531498234</v>
      </c>
      <c r="R62" s="60">
        <f t="shared" si="4"/>
        <v>-1.2117976621385984</v>
      </c>
      <c r="S62" s="60">
        <f t="shared" si="4"/>
        <v>-6.4264865261387412</v>
      </c>
      <c r="T62" s="60">
        <f t="shared" si="4"/>
        <v>0.47119952981021229</v>
      </c>
      <c r="U62" s="60">
        <f t="shared" si="4"/>
        <v>0.123157688162016</v>
      </c>
      <c r="V62" s="60">
        <f t="shared" si="5"/>
        <v>-9.7899272546860816E-3</v>
      </c>
      <c r="W62" s="60">
        <f t="shared" si="5"/>
        <v>-0.191492530681039</v>
      </c>
      <c r="X62" s="60">
        <f t="shared" si="5"/>
        <v>1.2501431001612273E-2</v>
      </c>
      <c r="Y62" s="60">
        <f t="shared" si="5"/>
        <v>-0.2241527393862075</v>
      </c>
      <c r="Z62" s="60">
        <f t="shared" si="5"/>
        <v>-5.8977746811357812E-2</v>
      </c>
      <c r="AA62" s="60">
        <f t="shared" si="5"/>
        <v>0.20245589669049813</v>
      </c>
      <c r="AB62" s="60">
        <f t="shared" si="5"/>
        <v>-0.12710601812085331</v>
      </c>
      <c r="AC62" s="60">
        <f t="shared" si="6"/>
        <v>-2.0629145244021121</v>
      </c>
    </row>
    <row r="63" spans="1:29" ht="12.75" customHeight="1" x14ac:dyDescent="0.2">
      <c r="A63" s="59" t="s">
        <v>6</v>
      </c>
      <c r="B63" s="60" t="str">
        <f t="shared" si="3"/>
        <v/>
      </c>
      <c r="C63" s="60" t="str">
        <f t="shared" si="3"/>
        <v>–</v>
      </c>
      <c r="D63" s="60">
        <f t="shared" si="3"/>
        <v>3.1835669596270044E-2</v>
      </c>
      <c r="E63" s="60">
        <f t="shared" si="3"/>
        <v>-9.3187875275331233E-3</v>
      </c>
      <c r="F63" s="60">
        <f t="shared" si="3"/>
        <v>-3.8705015276013999E-2</v>
      </c>
      <c r="G63" s="60">
        <f t="shared" si="3"/>
        <v>6.9202999279347477E-3</v>
      </c>
      <c r="H63" s="60">
        <f t="shared" si="3"/>
        <v>8.9627479235510732E-2</v>
      </c>
      <c r="I63" s="60">
        <f t="shared" si="3"/>
        <v>-9.579181207713805E-2</v>
      </c>
      <c r="J63" s="60">
        <f t="shared" si="3"/>
        <v>3.6321612169079476E-2</v>
      </c>
      <c r="K63" s="60">
        <f t="shared" si="3"/>
        <v>0.10463536915938954</v>
      </c>
      <c r="L63" s="60">
        <f t="shared" si="4"/>
        <v>0.10204906119213475</v>
      </c>
      <c r="M63" s="60">
        <f t="shared" si="4"/>
        <v>2.4978192377575814E-2</v>
      </c>
      <c r="N63" s="60">
        <f t="shared" si="4"/>
        <v>-5.0518006470682719E-2</v>
      </c>
      <c r="O63" s="60">
        <f t="shared" si="4"/>
        <v>6.3708124498333296E-2</v>
      </c>
      <c r="P63" s="60">
        <f t="shared" si="4"/>
        <v>7.2182125785036133E-2</v>
      </c>
      <c r="Q63" s="60">
        <f t="shared" si="4"/>
        <v>-7.8681891475022026E-2</v>
      </c>
      <c r="R63" s="60">
        <f t="shared" si="4"/>
        <v>0.13800900256158366</v>
      </c>
      <c r="S63" s="60">
        <f t="shared" si="4"/>
        <v>-0.16540580504806668</v>
      </c>
      <c r="T63" s="60">
        <f t="shared" si="4"/>
        <v>-8.4150085736474645E-2</v>
      </c>
      <c r="U63" s="60">
        <f t="shared" si="4"/>
        <v>-6.1557187505075772E-2</v>
      </c>
      <c r="V63" s="60">
        <f t="shared" si="5"/>
        <v>-4.8085599777518584E-2</v>
      </c>
      <c r="W63" s="60">
        <f t="shared" si="5"/>
        <v>-2.4572480855701184E-2</v>
      </c>
      <c r="X63" s="60">
        <f t="shared" si="5"/>
        <v>-2.1982772656442662E-2</v>
      </c>
      <c r="Y63" s="60">
        <f t="shared" si="5"/>
        <v>9.9772321900672978E-3</v>
      </c>
      <c r="Z63" s="60">
        <f t="shared" si="5"/>
        <v>-2.4405546751853691E-2</v>
      </c>
      <c r="AA63" s="60">
        <f t="shared" si="5"/>
        <v>-3.1329215832498591E-2</v>
      </c>
      <c r="AB63" s="60">
        <f t="shared" si="5"/>
        <v>0.10602096743887857</v>
      </c>
      <c r="AC63" s="60">
        <f t="shared" si="6"/>
        <v>-6.3786995545700442E-4</v>
      </c>
    </row>
    <row r="64" spans="1:29" ht="12.75" customHeight="1" x14ac:dyDescent="0.2">
      <c r="A64" s="59" t="s">
        <v>7</v>
      </c>
      <c r="B64" s="60" t="str">
        <f t="shared" si="3"/>
        <v/>
      </c>
      <c r="C64" s="60" t="str">
        <f t="shared" si="3"/>
        <v>–</v>
      </c>
      <c r="D64" s="60">
        <f t="shared" si="3"/>
        <v>-3.2204129950524241E-2</v>
      </c>
      <c r="E64" s="60">
        <f t="shared" si="3"/>
        <v>0.11030543607133469</v>
      </c>
      <c r="F64" s="60">
        <f t="shared" si="3"/>
        <v>-1.9390509795574773E-2</v>
      </c>
      <c r="G64" s="60">
        <f t="shared" si="3"/>
        <v>7.3830544781203322E-2</v>
      </c>
      <c r="H64" s="60">
        <f t="shared" si="3"/>
        <v>-2.9318805290454719E-2</v>
      </c>
      <c r="I64" s="60">
        <f t="shared" si="3"/>
        <v>-1.0910385597873606E-2</v>
      </c>
      <c r="J64" s="60">
        <f t="shared" si="3"/>
        <v>3.8994150184893828E-2</v>
      </c>
      <c r="K64" s="60">
        <f t="shared" si="3"/>
        <v>8.4638041412496978E-3</v>
      </c>
      <c r="L64" s="60">
        <f t="shared" si="4"/>
        <v>2.1093613355144925E-2</v>
      </c>
      <c r="M64" s="60">
        <f t="shared" si="4"/>
        <v>4.8173957195727368E-3</v>
      </c>
      <c r="N64" s="60">
        <f t="shared" si="4"/>
        <v>-0.16000927149849387</v>
      </c>
      <c r="O64" s="60">
        <f t="shared" si="4"/>
        <v>-4.7177410603356118E-2</v>
      </c>
      <c r="P64" s="60">
        <f t="shared" si="4"/>
        <v>9.1712691646175237E-3</v>
      </c>
      <c r="Q64" s="60">
        <f t="shared" si="4"/>
        <v>3.6612876679521955E-2</v>
      </c>
      <c r="R64" s="60">
        <f t="shared" si="4"/>
        <v>-1.9246928181146927E-2</v>
      </c>
      <c r="S64" s="60">
        <f t="shared" si="4"/>
        <v>-9.5895838873051309E-3</v>
      </c>
      <c r="T64" s="60">
        <f t="shared" si="4"/>
        <v>1.8974208308662588E-2</v>
      </c>
      <c r="U64" s="60">
        <f t="shared" si="4"/>
        <v>-1.8196704507555617E-2</v>
      </c>
      <c r="V64" s="60">
        <f t="shared" si="5"/>
        <v>-6.7539201757783829E-2</v>
      </c>
      <c r="W64" s="60">
        <f t="shared" si="5"/>
        <v>4.5470390373468561E-2</v>
      </c>
      <c r="X64" s="60">
        <f t="shared" si="5"/>
        <v>-4.9029533123960967E-2</v>
      </c>
      <c r="Y64" s="60">
        <f t="shared" si="5"/>
        <v>6.6792495609633296E-3</v>
      </c>
      <c r="Z64" s="60">
        <f t="shared" si="5"/>
        <v>5.2998165518701734E-2</v>
      </c>
      <c r="AA64" s="60">
        <f t="shared" si="5"/>
        <v>-2.5731608325956223E-2</v>
      </c>
      <c r="AB64" s="60">
        <f t="shared" si="5"/>
        <v>6.159839670165379E-2</v>
      </c>
      <c r="AC64" s="60">
        <f t="shared" si="6"/>
        <v>-1.3903492235173287E-3</v>
      </c>
    </row>
    <row r="65" spans="1:29" ht="12.75" customHeight="1" x14ac:dyDescent="0.2">
      <c r="A65" s="66"/>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row>
    <row r="66" spans="1:29" ht="12.75" customHeight="1" x14ac:dyDescent="0.2">
      <c r="A66" s="65" t="s">
        <v>8</v>
      </c>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row>
    <row r="67" spans="1:29" ht="12.75" customHeight="1" x14ac:dyDescent="0.2">
      <c r="A67" s="48" t="s">
        <v>9</v>
      </c>
      <c r="B67" s="60" t="str">
        <f t="shared" ref="B67:K76" si="7">IFERROR(IF(OR(SECTOR_AAC=0,SECTOR_AAC=-1), CHAR(150), SECTOR_AAC), IF(COLUMN() &lt;= 2, "", CHAR(150)))</f>
        <v/>
      </c>
      <c r="C67" s="60" t="str">
        <f t="shared" si="7"/>
        <v>–</v>
      </c>
      <c r="D67" s="60">
        <f t="shared" si="7"/>
        <v>3.9196740761138438E-2</v>
      </c>
      <c r="E67" s="60">
        <f t="shared" si="7"/>
        <v>0.10594060765798341</v>
      </c>
      <c r="F67" s="60">
        <f t="shared" si="7"/>
        <v>-2.7718753946090358E-2</v>
      </c>
      <c r="G67" s="60">
        <f t="shared" si="7"/>
        <v>1.5318708370014367E-2</v>
      </c>
      <c r="H67" s="60">
        <f t="shared" si="7"/>
        <v>7.5316914749202546E-2</v>
      </c>
      <c r="I67" s="60">
        <f t="shared" si="7"/>
        <v>-5.2403869596804209E-2</v>
      </c>
      <c r="J67" s="60">
        <f t="shared" si="7"/>
        <v>5.3586890476708726E-2</v>
      </c>
      <c r="K67" s="60">
        <f t="shared" si="7"/>
        <v>8.751370150401705E-2</v>
      </c>
      <c r="L67" s="60">
        <f t="shared" ref="L67:U76" si="8">IFERROR(IF(OR(SECTOR_AAC=0,SECTOR_AAC=-1), CHAR(150), SECTOR_AAC), IF(COLUMN() &lt;= 2, "", CHAR(150)))</f>
        <v>0.13375923988264771</v>
      </c>
      <c r="M67" s="60">
        <f t="shared" si="8"/>
        <v>-2.5771839466133928E-2</v>
      </c>
      <c r="N67" s="60">
        <f t="shared" si="8"/>
        <v>3.0114141153803065E-3</v>
      </c>
      <c r="O67" s="60">
        <f t="shared" si="8"/>
        <v>6.0100101903818759E-2</v>
      </c>
      <c r="P67" s="60">
        <f t="shared" si="8"/>
        <v>-7.9371032049336709E-2</v>
      </c>
      <c r="Q67" s="60">
        <f t="shared" si="8"/>
        <v>3.8360938044674109E-2</v>
      </c>
      <c r="R67" s="60">
        <f t="shared" si="8"/>
        <v>3.9232071901095678E-2</v>
      </c>
      <c r="S67" s="60">
        <f t="shared" si="8"/>
        <v>-6.8922275832433488E-2</v>
      </c>
      <c r="T67" s="60">
        <f t="shared" si="8"/>
        <v>-5.2383249980294533E-2</v>
      </c>
      <c r="U67" s="60">
        <f t="shared" si="8"/>
        <v>-3.5019041690628416E-2</v>
      </c>
      <c r="V67" s="60">
        <f t="shared" ref="V67:AB76" si="9">IFERROR(IF(OR(SECTOR_AAC=0,SECTOR_AAC=-1), CHAR(150), SECTOR_AAC), IF(COLUMN() &lt;= 2, "", CHAR(150)))</f>
        <v>-2.2925331977800334E-2</v>
      </c>
      <c r="W67" s="60">
        <f t="shared" si="9"/>
        <v>-8.4303216209724585E-2</v>
      </c>
      <c r="X67" s="60">
        <f t="shared" si="9"/>
        <v>-1.3590447420626428E-2</v>
      </c>
      <c r="Y67" s="60">
        <f t="shared" si="9"/>
        <v>-3.0248540135348945E-2</v>
      </c>
      <c r="Z67" s="60">
        <f t="shared" si="9"/>
        <v>-4.6152989841326431E-2</v>
      </c>
      <c r="AA67" s="60">
        <f t="shared" si="9"/>
        <v>-1.1147501763584811E-2</v>
      </c>
      <c r="AB67" s="60">
        <f t="shared" si="9"/>
        <v>9.9821195320233702E-2</v>
      </c>
      <c r="AC67" s="60">
        <f t="shared" ref="AC67:AC110" si="10">IFERROR(IF(OR(SECTOR_AAC_TOTAL=0,SECTOR_AAC_TOTAL=-1), CHAR(150), SECTOR_AAC_TOTAL), CHAR(150))</f>
        <v>6.2396264653239442E-3</v>
      </c>
    </row>
    <row r="68" spans="1:29" ht="12.75" customHeight="1" x14ac:dyDescent="0.2">
      <c r="A68" s="47" t="s">
        <v>10</v>
      </c>
      <c r="B68" s="60" t="str">
        <f t="shared" si="7"/>
        <v/>
      </c>
      <c r="C68" s="60" t="str">
        <f t="shared" si="7"/>
        <v>–</v>
      </c>
      <c r="D68" s="60">
        <f t="shared" si="7"/>
        <v>3.8504452542914125E-2</v>
      </c>
      <c r="E68" s="60">
        <f t="shared" si="7"/>
        <v>0.18154240670317057</v>
      </c>
      <c r="F68" s="60">
        <f t="shared" si="7"/>
        <v>-9.76926256924604E-2</v>
      </c>
      <c r="G68" s="60">
        <f t="shared" si="7"/>
        <v>-4.5503497525504311E-2</v>
      </c>
      <c r="H68" s="60">
        <f t="shared" si="7"/>
        <v>0.15274619198332307</v>
      </c>
      <c r="I68" s="60">
        <f t="shared" si="7"/>
        <v>-0.19931638922984929</v>
      </c>
      <c r="J68" s="60">
        <f t="shared" si="7"/>
        <v>4.5580524841393855E-2</v>
      </c>
      <c r="K68" s="60">
        <f t="shared" si="7"/>
        <v>0.15739950987777807</v>
      </c>
      <c r="L68" s="60">
        <f t="shared" si="8"/>
        <v>0.31668867355831298</v>
      </c>
      <c r="M68" s="60">
        <f t="shared" si="8"/>
        <v>-0.15017960113847773</v>
      </c>
      <c r="N68" s="60">
        <f t="shared" si="8"/>
        <v>2.0275973835771621E-2</v>
      </c>
      <c r="O68" s="60">
        <f t="shared" si="8"/>
        <v>0.15509769968136733</v>
      </c>
      <c r="P68" s="60">
        <f t="shared" si="8"/>
        <v>-0.17748552934734763</v>
      </c>
      <c r="Q68" s="60">
        <f t="shared" si="8"/>
        <v>7.1434676722352375E-2</v>
      </c>
      <c r="R68" s="60">
        <f t="shared" si="8"/>
        <v>0.1350940596746617</v>
      </c>
      <c r="S68" s="60">
        <f t="shared" si="8"/>
        <v>-0.11687764423531022</v>
      </c>
      <c r="T68" s="60">
        <f t="shared" si="8"/>
        <v>-0.11796086380905291</v>
      </c>
      <c r="U68" s="60">
        <f t="shared" si="8"/>
        <v>-2.995564733534728E-2</v>
      </c>
      <c r="V68" s="60">
        <f t="shared" si="9"/>
        <v>7.7891109509871104E-3</v>
      </c>
      <c r="W68" s="60">
        <f t="shared" si="9"/>
        <v>-0.2527293723850903</v>
      </c>
      <c r="X68" s="60">
        <f t="shared" si="9"/>
        <v>0.13708950027390943</v>
      </c>
      <c r="Y68" s="60">
        <f t="shared" si="9"/>
        <v>5.7926294002296652E-2</v>
      </c>
      <c r="Z68" s="60">
        <f t="shared" si="9"/>
        <v>-0.12815813909836449</v>
      </c>
      <c r="AA68" s="60">
        <f t="shared" si="9"/>
        <v>-4.4577905718751309E-2</v>
      </c>
      <c r="AB68" s="60">
        <f t="shared" si="9"/>
        <v>0.26368562922389494</v>
      </c>
      <c r="AC68" s="60">
        <f t="shared" si="10"/>
        <v>4.613909174498998E-3</v>
      </c>
    </row>
    <row r="69" spans="1:29" ht="12.75" customHeight="1" x14ac:dyDescent="0.2">
      <c r="A69" s="47" t="s">
        <v>11</v>
      </c>
      <c r="B69" s="60" t="str">
        <f t="shared" si="7"/>
        <v/>
      </c>
      <c r="C69" s="60" t="str">
        <f t="shared" si="7"/>
        <v>–</v>
      </c>
      <c r="D69" s="60">
        <f t="shared" si="7"/>
        <v>1.3273160903653158E-2</v>
      </c>
      <c r="E69" s="60">
        <f t="shared" si="7"/>
        <v>4.2598166521940595E-2</v>
      </c>
      <c r="F69" s="60">
        <f t="shared" si="7"/>
        <v>-1.5163780404469085E-3</v>
      </c>
      <c r="G69" s="60">
        <f t="shared" si="7"/>
        <v>3.494557803825149E-2</v>
      </c>
      <c r="H69" s="60">
        <f t="shared" si="7"/>
        <v>2.1235981770403756E-2</v>
      </c>
      <c r="I69" s="60">
        <f t="shared" si="7"/>
        <v>2.5363961922791889E-2</v>
      </c>
      <c r="J69" s="60">
        <f t="shared" si="7"/>
        <v>8.9196444547941622E-2</v>
      </c>
      <c r="K69" s="60">
        <f t="shared" si="7"/>
        <v>-1.097390255773445E-2</v>
      </c>
      <c r="L69" s="60">
        <f t="shared" si="8"/>
        <v>1.264353123149986E-3</v>
      </c>
      <c r="M69" s="60">
        <f t="shared" si="8"/>
        <v>3.7066202551314875E-2</v>
      </c>
      <c r="N69" s="60">
        <f t="shared" si="8"/>
        <v>-8.3632354705159617E-2</v>
      </c>
      <c r="O69" s="60">
        <f t="shared" si="8"/>
        <v>-4.1363001594328264E-2</v>
      </c>
      <c r="P69" s="60">
        <f t="shared" si="8"/>
        <v>-5.5818427043886842E-2</v>
      </c>
      <c r="Q69" s="60">
        <f t="shared" si="8"/>
        <v>4.8677285132814108E-2</v>
      </c>
      <c r="R69" s="60">
        <f t="shared" si="8"/>
        <v>-2.7865807955676725E-2</v>
      </c>
      <c r="S69" s="60">
        <f t="shared" si="8"/>
        <v>-2.5714001026143518E-2</v>
      </c>
      <c r="T69" s="60">
        <f t="shared" si="8"/>
        <v>8.982089898230905E-3</v>
      </c>
      <c r="U69" s="60">
        <f t="shared" si="8"/>
        <v>-6.6599535063087356E-2</v>
      </c>
      <c r="V69" s="60">
        <f t="shared" si="9"/>
        <v>-0.11541833822921543</v>
      </c>
      <c r="W69" s="60">
        <f t="shared" si="9"/>
        <v>7.1110634217111723E-2</v>
      </c>
      <c r="X69" s="60">
        <f t="shared" si="9"/>
        <v>-7.4969661983981695E-2</v>
      </c>
      <c r="Y69" s="60">
        <f t="shared" si="9"/>
        <v>-0.10747076152840085</v>
      </c>
      <c r="Z69" s="60">
        <f t="shared" si="9"/>
        <v>-8.4207910502258621E-3</v>
      </c>
      <c r="AA69" s="60">
        <f t="shared" si="9"/>
        <v>1.0870932016720847E-2</v>
      </c>
      <c r="AB69" s="60">
        <f t="shared" si="9"/>
        <v>3.8884560302479221E-2</v>
      </c>
      <c r="AC69" s="60">
        <f t="shared" si="10"/>
        <v>-8.4832041655458212E-3</v>
      </c>
    </row>
    <row r="70" spans="1:29" ht="12.75" customHeight="1" x14ac:dyDescent="0.2">
      <c r="A70" s="47" t="s">
        <v>12</v>
      </c>
      <c r="B70" s="60" t="str">
        <f t="shared" si="7"/>
        <v/>
      </c>
      <c r="C70" s="60" t="str">
        <f t="shared" si="7"/>
        <v>–</v>
      </c>
      <c r="D70" s="60">
        <f t="shared" si="7"/>
        <v>6.3835082833901602E-2</v>
      </c>
      <c r="E70" s="60">
        <f t="shared" si="7"/>
        <v>8.296558043855673E-2</v>
      </c>
      <c r="F70" s="60">
        <f t="shared" si="7"/>
        <v>4.2441533178497304E-2</v>
      </c>
      <c r="G70" s="60">
        <f t="shared" si="7"/>
        <v>5.5738085973762841E-2</v>
      </c>
      <c r="H70" s="60">
        <f t="shared" si="7"/>
        <v>5.4845304883300638E-2</v>
      </c>
      <c r="I70" s="60">
        <f t="shared" si="7"/>
        <v>5.3125030837941178E-2</v>
      </c>
      <c r="J70" s="60">
        <f t="shared" si="7"/>
        <v>5.5445435424412048E-2</v>
      </c>
      <c r="K70" s="60">
        <f t="shared" si="7"/>
        <v>0.11884843061082861</v>
      </c>
      <c r="L70" s="60">
        <f t="shared" si="8"/>
        <v>5.0455308222636441E-2</v>
      </c>
      <c r="M70" s="60">
        <f t="shared" si="8"/>
        <v>8.8586647723129186E-2</v>
      </c>
      <c r="N70" s="60">
        <f t="shared" si="8"/>
        <v>1.6123788039352105E-2</v>
      </c>
      <c r="O70" s="60">
        <f t="shared" si="8"/>
        <v>2.5143940182966507E-2</v>
      </c>
      <c r="P70" s="60">
        <f t="shared" si="8"/>
        <v>-5.6266678630150224E-3</v>
      </c>
      <c r="Q70" s="60">
        <f t="shared" si="8"/>
        <v>-1.578638263362242E-3</v>
      </c>
      <c r="R70" s="60">
        <f t="shared" si="8"/>
        <v>-1.110544500266708E-2</v>
      </c>
      <c r="S70" s="60">
        <f t="shared" si="8"/>
        <v>3.2578497010227192E-3</v>
      </c>
      <c r="T70" s="60">
        <f t="shared" si="8"/>
        <v>-1.9784138929295203E-2</v>
      </c>
      <c r="U70" s="60">
        <f t="shared" si="8"/>
        <v>-1.4117652762920097E-2</v>
      </c>
      <c r="V70" s="60">
        <f t="shared" si="9"/>
        <v>-1.7325615227749003E-3</v>
      </c>
      <c r="W70" s="60">
        <f t="shared" si="9"/>
        <v>-1.1523755002233349E-2</v>
      </c>
      <c r="X70" s="60">
        <f t="shared" si="9"/>
        <v>-7.0977497688750057E-2</v>
      </c>
      <c r="Y70" s="60">
        <f t="shared" si="9"/>
        <v>-7.9104794363225372E-2</v>
      </c>
      <c r="Z70" s="60">
        <f t="shared" si="9"/>
        <v>-2.2573251972815789E-2</v>
      </c>
      <c r="AA70" s="60">
        <f t="shared" si="9"/>
        <v>2.1412981707458201E-2</v>
      </c>
      <c r="AB70" s="60">
        <f t="shared" si="9"/>
        <v>1.1167663667001948E-2</v>
      </c>
      <c r="AC70" s="60">
        <f t="shared" si="10"/>
        <v>1.9161545211152875E-2</v>
      </c>
    </row>
    <row r="71" spans="1:29" ht="12.75" customHeight="1" x14ac:dyDescent="0.2">
      <c r="A71" s="47" t="s">
        <v>13</v>
      </c>
      <c r="B71" s="60" t="str">
        <f t="shared" si="7"/>
        <v/>
      </c>
      <c r="C71" s="60" t="str">
        <f t="shared" si="7"/>
        <v>–</v>
      </c>
      <c r="D71" s="60">
        <f t="shared" si="7"/>
        <v>4.5222296543366847E-2</v>
      </c>
      <c r="E71" s="60">
        <f t="shared" si="7"/>
        <v>3.2287881237266669E-2</v>
      </c>
      <c r="F71" s="60">
        <f t="shared" si="7"/>
        <v>3.0274615756857415E-2</v>
      </c>
      <c r="G71" s="60">
        <f t="shared" si="7"/>
        <v>4.8339434874472342E-2</v>
      </c>
      <c r="H71" s="60">
        <f t="shared" si="7"/>
        <v>-2.6839308103155046E-2</v>
      </c>
      <c r="I71" s="60">
        <f t="shared" si="7"/>
        <v>7.2712707650268715E-2</v>
      </c>
      <c r="J71" s="60">
        <f t="shared" si="7"/>
        <v>-9.2651897321546217E-3</v>
      </c>
      <c r="K71" s="60">
        <f t="shared" si="7"/>
        <v>2.1686951554922285E-2</v>
      </c>
      <c r="L71" s="60">
        <f t="shared" si="8"/>
        <v>7.101252530308888E-2</v>
      </c>
      <c r="M71" s="60">
        <f t="shared" si="8"/>
        <v>4.1623851416824342E-2</v>
      </c>
      <c r="N71" s="60">
        <f t="shared" si="8"/>
        <v>5.7905138737482265E-2</v>
      </c>
      <c r="O71" s="60">
        <f t="shared" si="8"/>
        <v>3.3054528187288712E-2</v>
      </c>
      <c r="P71" s="60">
        <f t="shared" si="8"/>
        <v>1.532971794108029E-2</v>
      </c>
      <c r="Q71" s="60">
        <f t="shared" si="8"/>
        <v>4.0508271495816706E-2</v>
      </c>
      <c r="R71" s="60">
        <f t="shared" si="8"/>
        <v>-1.6929792376131569E-2</v>
      </c>
      <c r="S71" s="60">
        <f t="shared" si="8"/>
        <v>-0.1635368397095277</v>
      </c>
      <c r="T71" s="60">
        <f t="shared" si="8"/>
        <v>-2.5392254401930159E-2</v>
      </c>
      <c r="U71" s="60">
        <f t="shared" si="8"/>
        <v>-6.7473200395460009E-2</v>
      </c>
      <c r="V71" s="60">
        <f t="shared" si="9"/>
        <v>-3.5019192323848203E-2</v>
      </c>
      <c r="W71" s="60">
        <f t="shared" si="9"/>
        <v>-9.7800213275279768E-3</v>
      </c>
      <c r="X71" s="60">
        <f t="shared" si="9"/>
        <v>-0.10704867215023461</v>
      </c>
      <c r="Y71" s="60">
        <f t="shared" si="9"/>
        <v>-3.9864882021760861E-2</v>
      </c>
      <c r="Z71" s="60">
        <f t="shared" si="9"/>
        <v>-1.2108288096957187E-2</v>
      </c>
      <c r="AA71" s="60">
        <f t="shared" si="9"/>
        <v>-1.2724642537839448E-2</v>
      </c>
      <c r="AB71" s="60">
        <f t="shared" si="9"/>
        <v>-1.6648622689863557E-2</v>
      </c>
      <c r="AC71" s="60">
        <f t="shared" si="10"/>
        <v>-2.8396394971903494E-3</v>
      </c>
    </row>
    <row r="72" spans="1:29" ht="12.75" customHeight="1" x14ac:dyDescent="0.2">
      <c r="A72" s="47" t="s">
        <v>14</v>
      </c>
      <c r="B72" s="60" t="str">
        <f t="shared" si="7"/>
        <v/>
      </c>
      <c r="C72" s="60" t="str">
        <f t="shared" si="7"/>
        <v>–</v>
      </c>
      <c r="D72" s="60">
        <f t="shared" si="7"/>
        <v>8.7782306662705034E-2</v>
      </c>
      <c r="E72" s="60">
        <f t="shared" si="7"/>
        <v>-0.24085576254436314</v>
      </c>
      <c r="F72" s="60">
        <f t="shared" si="7"/>
        <v>-8.0662776790720314E-2</v>
      </c>
      <c r="G72" s="60">
        <f t="shared" si="7"/>
        <v>7.6995454979750244E-2</v>
      </c>
      <c r="H72" s="60">
        <f t="shared" si="7"/>
        <v>-3.8834355094241269E-2</v>
      </c>
      <c r="I72" s="60">
        <f t="shared" si="7"/>
        <v>0.28096125475580402</v>
      </c>
      <c r="J72" s="60">
        <f t="shared" si="7"/>
        <v>-3.9319593877854109E-2</v>
      </c>
      <c r="K72" s="60">
        <f t="shared" si="7"/>
        <v>4.2569401832621256E-2</v>
      </c>
      <c r="L72" s="60">
        <f t="shared" si="8"/>
        <v>-0.23527097769842942</v>
      </c>
      <c r="M72" s="60">
        <f t="shared" si="8"/>
        <v>0.18763849319404868</v>
      </c>
      <c r="N72" s="60" t="str">
        <f t="shared" si="8"/>
        <v>–</v>
      </c>
      <c r="O72" s="60">
        <f t="shared" si="8"/>
        <v>-0.29802758712600796</v>
      </c>
      <c r="P72" s="60">
        <f t="shared" si="8"/>
        <v>-0.20295220466087616</v>
      </c>
      <c r="Q72" s="60">
        <f t="shared" si="8"/>
        <v>-0.2390077578154769</v>
      </c>
      <c r="R72" s="60">
        <f t="shared" si="8"/>
        <v>0.79891880969875095</v>
      </c>
      <c r="S72" s="60">
        <f t="shared" si="8"/>
        <v>3.8341055948987179E-2</v>
      </c>
      <c r="T72" s="60">
        <f t="shared" si="8"/>
        <v>-3.6071119502792737E-2</v>
      </c>
      <c r="U72" s="60">
        <f t="shared" si="8"/>
        <v>0.16947561722097526</v>
      </c>
      <c r="V72" s="60">
        <f t="shared" si="9"/>
        <v>4.1524181729359899E-3</v>
      </c>
      <c r="W72" s="60">
        <f t="shared" si="9"/>
        <v>2.7104979671264129E-3</v>
      </c>
      <c r="X72" s="60">
        <f t="shared" si="9"/>
        <v>-0.10071044879570257</v>
      </c>
      <c r="Y72" s="60">
        <f t="shared" si="9"/>
        <v>-0.37172916104666853</v>
      </c>
      <c r="Z72" s="60">
        <f t="shared" si="9"/>
        <v>0.20370483960007357</v>
      </c>
      <c r="AA72" s="60">
        <f t="shared" si="9"/>
        <v>0.16999592335915215</v>
      </c>
      <c r="AB72" s="60">
        <f t="shared" si="9"/>
        <v>0.10818815331010456</v>
      </c>
      <c r="AC72" s="60">
        <f t="shared" si="10"/>
        <v>-1.2568277424259255E-2</v>
      </c>
    </row>
    <row r="73" spans="1:29" ht="12.75" customHeight="1" x14ac:dyDescent="0.2">
      <c r="A73" s="47" t="s">
        <v>15</v>
      </c>
      <c r="B73" s="60" t="str">
        <f t="shared" si="7"/>
        <v/>
      </c>
      <c r="C73" s="60" t="str">
        <f t="shared" si="7"/>
        <v>–</v>
      </c>
      <c r="D73" s="60">
        <f t="shared" si="7"/>
        <v>-3.5807157762037689E-2</v>
      </c>
      <c r="E73" s="60">
        <f t="shared" si="7"/>
        <v>4.1570902431479873E-2</v>
      </c>
      <c r="F73" s="60">
        <f t="shared" si="7"/>
        <v>0.11632799455017584</v>
      </c>
      <c r="G73" s="60">
        <f t="shared" si="7"/>
        <v>0.90294872478516175</v>
      </c>
      <c r="H73" s="60">
        <f t="shared" si="7"/>
        <v>0.20049873645812211</v>
      </c>
      <c r="I73" s="60">
        <f t="shared" si="7"/>
        <v>-9.5974480925977823E-2</v>
      </c>
      <c r="J73" s="60">
        <f t="shared" si="7"/>
        <v>0.18674048103691132</v>
      </c>
      <c r="K73" s="60">
        <f t="shared" si="7"/>
        <v>-1.4871568217849518E-2</v>
      </c>
      <c r="L73" s="60">
        <f t="shared" si="8"/>
        <v>-0.10242125402309288</v>
      </c>
      <c r="M73" s="60">
        <f t="shared" si="8"/>
        <v>-8.4142405452771407E-2</v>
      </c>
      <c r="N73" s="60">
        <f t="shared" si="8"/>
        <v>0.19526737294222385</v>
      </c>
      <c r="O73" s="60">
        <f t="shared" si="8"/>
        <v>-3.5459792712985161E-3</v>
      </c>
      <c r="P73" s="60">
        <f t="shared" si="8"/>
        <v>0.10366831307939783</v>
      </c>
      <c r="Q73" s="60">
        <f t="shared" si="8"/>
        <v>2.7032250538125524E-2</v>
      </c>
      <c r="R73" s="60">
        <f t="shared" si="8"/>
        <v>-2.2654476689795366E-2</v>
      </c>
      <c r="S73" s="60">
        <f t="shared" si="8"/>
        <v>-1.6272821917394653E-2</v>
      </c>
      <c r="T73" s="60">
        <f t="shared" si="8"/>
        <v>7.1120236694470762E-3</v>
      </c>
      <c r="U73" s="60">
        <f t="shared" si="8"/>
        <v>-3.2832563189196584E-2</v>
      </c>
      <c r="V73" s="60">
        <f t="shared" si="9"/>
        <v>-7.732853558589925E-2</v>
      </c>
      <c r="W73" s="60">
        <f t="shared" si="9"/>
        <v>0.16981634677651014</v>
      </c>
      <c r="X73" s="60">
        <f t="shared" si="9"/>
        <v>-7.7708921600037284E-2</v>
      </c>
      <c r="Y73" s="60">
        <f t="shared" si="9"/>
        <v>0.15342903133811281</v>
      </c>
      <c r="Z73" s="60">
        <f t="shared" si="9"/>
        <v>0.7399764431480671</v>
      </c>
      <c r="AA73" s="60">
        <f t="shared" si="9"/>
        <v>-0.1390141426532876</v>
      </c>
      <c r="AB73" s="60">
        <f t="shared" si="9"/>
        <v>0.11191491018936217</v>
      </c>
      <c r="AC73" s="60">
        <f t="shared" si="10"/>
        <v>6.9630553209399704E-2</v>
      </c>
    </row>
    <row r="74" spans="1:29" ht="12.75" customHeight="1" x14ac:dyDescent="0.2">
      <c r="A74" s="47" t="s">
        <v>16</v>
      </c>
      <c r="B74" s="60" t="str">
        <f t="shared" si="7"/>
        <v/>
      </c>
      <c r="C74" s="60" t="str">
        <f t="shared" si="7"/>
        <v>–</v>
      </c>
      <c r="D74" s="60" t="str">
        <f t="shared" si="7"/>
        <v>–</v>
      </c>
      <c r="E74" s="60" t="str">
        <f t="shared" si="7"/>
        <v>–</v>
      </c>
      <c r="F74" s="60" t="str">
        <f t="shared" si="7"/>
        <v>–</v>
      </c>
      <c r="G74" s="60" t="str">
        <f t="shared" si="7"/>
        <v>–</v>
      </c>
      <c r="H74" s="60" t="str">
        <f t="shared" si="7"/>
        <v>–</v>
      </c>
      <c r="I74" s="60" t="str">
        <f t="shared" si="7"/>
        <v>–</v>
      </c>
      <c r="J74" s="60" t="str">
        <f t="shared" si="7"/>
        <v>–</v>
      </c>
      <c r="K74" s="60" t="str">
        <f t="shared" si="7"/>
        <v>–</v>
      </c>
      <c r="L74" s="60" t="str">
        <f t="shared" si="8"/>
        <v>–</v>
      </c>
      <c r="M74" s="60" t="str">
        <f t="shared" si="8"/>
        <v>–</v>
      </c>
      <c r="N74" s="60" t="str">
        <f t="shared" si="8"/>
        <v>–</v>
      </c>
      <c r="O74" s="60" t="str">
        <f t="shared" si="8"/>
        <v>–</v>
      </c>
      <c r="P74" s="60" t="str">
        <f t="shared" si="8"/>
        <v>–</v>
      </c>
      <c r="Q74" s="60" t="str">
        <f t="shared" si="8"/>
        <v>–</v>
      </c>
      <c r="R74" s="60" t="str">
        <f t="shared" si="8"/>
        <v>–</v>
      </c>
      <c r="S74" s="60" t="str">
        <f t="shared" si="8"/>
        <v>–</v>
      </c>
      <c r="T74" s="60" t="str">
        <f t="shared" si="8"/>
        <v>–</v>
      </c>
      <c r="U74" s="60" t="str">
        <f t="shared" si="8"/>
        <v>–</v>
      </c>
      <c r="V74" s="60" t="str">
        <f t="shared" si="9"/>
        <v>–</v>
      </c>
      <c r="W74" s="60" t="str">
        <f t="shared" si="9"/>
        <v>–</v>
      </c>
      <c r="X74" s="60" t="str">
        <f t="shared" si="9"/>
        <v>–</v>
      </c>
      <c r="Y74" s="60" t="str">
        <f t="shared" si="9"/>
        <v>–</v>
      </c>
      <c r="Z74" s="60" t="str">
        <f t="shared" si="9"/>
        <v>–</v>
      </c>
      <c r="AA74" s="60" t="str">
        <f t="shared" si="9"/>
        <v>–</v>
      </c>
      <c r="AB74" s="60" t="str">
        <f t="shared" si="9"/>
        <v>–</v>
      </c>
      <c r="AC74" s="60" t="str">
        <f t="shared" si="10"/>
        <v>–</v>
      </c>
    </row>
    <row r="75" spans="1:29" ht="12.75" customHeight="1" x14ac:dyDescent="0.2">
      <c r="A75" s="48" t="s">
        <v>17</v>
      </c>
      <c r="B75" s="60" t="str">
        <f t="shared" si="7"/>
        <v/>
      </c>
      <c r="C75" s="60" t="str">
        <f t="shared" si="7"/>
        <v>–</v>
      </c>
      <c r="D75" s="60">
        <f t="shared" si="7"/>
        <v>-6.5976078530304294E-3</v>
      </c>
      <c r="E75" s="60">
        <f t="shared" si="7"/>
        <v>-5.1234451449469032E-2</v>
      </c>
      <c r="F75" s="60">
        <f t="shared" si="7"/>
        <v>-1.9264913137358675E-2</v>
      </c>
      <c r="G75" s="60">
        <f t="shared" si="7"/>
        <v>5.7422070295771732E-3</v>
      </c>
      <c r="H75" s="60">
        <f t="shared" si="7"/>
        <v>0.12500684341137491</v>
      </c>
      <c r="I75" s="60">
        <f t="shared" si="7"/>
        <v>3.8982196061654317E-3</v>
      </c>
      <c r="J75" s="60">
        <f t="shared" si="7"/>
        <v>7.7740015174220689E-2</v>
      </c>
      <c r="K75" s="60">
        <f t="shared" si="7"/>
        <v>2.4825371291964826E-2</v>
      </c>
      <c r="L75" s="60">
        <f t="shared" si="8"/>
        <v>5.8526024961684353E-2</v>
      </c>
      <c r="M75" s="60">
        <f t="shared" si="8"/>
        <v>3.5354677321731032E-2</v>
      </c>
      <c r="N75" s="60">
        <f t="shared" si="8"/>
        <v>-6.2676116098880463E-2</v>
      </c>
      <c r="O75" s="60">
        <f t="shared" si="8"/>
        <v>5.2190723070722367E-2</v>
      </c>
      <c r="P75" s="60">
        <f t="shared" si="8"/>
        <v>9.7741752517448433E-3</v>
      </c>
      <c r="Q75" s="60">
        <f t="shared" si="8"/>
        <v>9.7637777699255635E-2</v>
      </c>
      <c r="R75" s="60">
        <f t="shared" si="8"/>
        <v>3.278639671891348E-3</v>
      </c>
      <c r="S75" s="60">
        <f t="shared" si="8"/>
        <v>-2.508263594524518E-2</v>
      </c>
      <c r="T75" s="60">
        <f t="shared" si="8"/>
        <v>0.10755833522475067</v>
      </c>
      <c r="U75" s="60">
        <f t="shared" si="8"/>
        <v>-1.8783051203887458E-2</v>
      </c>
      <c r="V75" s="60">
        <f t="shared" si="9"/>
        <v>-0.19473837678380668</v>
      </c>
      <c r="W75" s="60">
        <f t="shared" si="9"/>
        <v>6.1060936959634438E-2</v>
      </c>
      <c r="X75" s="60">
        <f t="shared" si="9"/>
        <v>-7.8692139080812296E-2</v>
      </c>
      <c r="Y75" s="60">
        <f t="shared" si="9"/>
        <v>-4.0353290237032491E-2</v>
      </c>
      <c r="Z75" s="60">
        <f t="shared" si="9"/>
        <v>7.4958835255580336E-2</v>
      </c>
      <c r="AA75" s="60">
        <f t="shared" si="9"/>
        <v>7.1485016075357066E-2</v>
      </c>
      <c r="AB75" s="60">
        <f t="shared" si="9"/>
        <v>1.0104716585416229E-2</v>
      </c>
      <c r="AC75" s="60">
        <f t="shared" si="10"/>
        <v>1.0485133363174137E-2</v>
      </c>
    </row>
    <row r="76" spans="1:29" ht="12.75" customHeight="1" x14ac:dyDescent="0.2">
      <c r="A76" s="47" t="s">
        <v>18</v>
      </c>
      <c r="B76" s="60" t="str">
        <f t="shared" si="7"/>
        <v/>
      </c>
      <c r="C76" s="60" t="str">
        <f t="shared" si="7"/>
        <v>–</v>
      </c>
      <c r="D76" s="60">
        <f t="shared" si="7"/>
        <v>3.5939904162752612E-2</v>
      </c>
      <c r="E76" s="60">
        <f t="shared" si="7"/>
        <v>-2.817025944083007E-2</v>
      </c>
      <c r="F76" s="60">
        <f t="shared" si="7"/>
        <v>1.7932754124411643E-2</v>
      </c>
      <c r="G76" s="60">
        <f t="shared" si="7"/>
        <v>3.7148539363887956E-2</v>
      </c>
      <c r="H76" s="60">
        <f t="shared" si="7"/>
        <v>5.8763863462969024E-2</v>
      </c>
      <c r="I76" s="60">
        <f t="shared" si="7"/>
        <v>-1.852453670253329E-2</v>
      </c>
      <c r="J76" s="60">
        <f t="shared" si="7"/>
        <v>5.8847225118557667E-2</v>
      </c>
      <c r="K76" s="60">
        <f t="shared" si="7"/>
        <v>7.5587453782577363E-3</v>
      </c>
      <c r="L76" s="60">
        <f t="shared" si="8"/>
        <v>7.5228747507962268E-2</v>
      </c>
      <c r="M76" s="60">
        <f t="shared" si="8"/>
        <v>7.4769746571783369E-3</v>
      </c>
      <c r="N76" s="60">
        <f t="shared" si="8"/>
        <v>-3.1603769352044786E-2</v>
      </c>
      <c r="O76" s="60">
        <f t="shared" si="8"/>
        <v>5.7289830462546432E-2</v>
      </c>
      <c r="P76" s="60">
        <f t="shared" si="8"/>
        <v>-7.0019598990002097E-2</v>
      </c>
      <c r="Q76" s="60">
        <f t="shared" si="8"/>
        <v>9.4966967598830943E-2</v>
      </c>
      <c r="R76" s="60">
        <f t="shared" si="8"/>
        <v>8.2856564248625642E-3</v>
      </c>
      <c r="S76" s="60">
        <f t="shared" si="8"/>
        <v>-2.0139191726264882E-2</v>
      </c>
      <c r="T76" s="60">
        <f t="shared" si="8"/>
        <v>4.6785989390254024E-2</v>
      </c>
      <c r="U76" s="60">
        <f t="shared" si="8"/>
        <v>-2.2193466971583309E-2</v>
      </c>
      <c r="V76" s="60">
        <f t="shared" si="9"/>
        <v>-0.18366468470968844</v>
      </c>
      <c r="W76" s="60">
        <f t="shared" si="9"/>
        <v>2.0213113667095772E-2</v>
      </c>
      <c r="X76" s="60">
        <f t="shared" si="9"/>
        <v>-0.11904219174443942</v>
      </c>
      <c r="Y76" s="60">
        <f t="shared" si="9"/>
        <v>-4.306512235368265E-2</v>
      </c>
      <c r="Z76" s="60">
        <f t="shared" si="9"/>
        <v>5.3114120245644658E-2</v>
      </c>
      <c r="AA76" s="60">
        <f t="shared" si="9"/>
        <v>7.6925053712711078E-2</v>
      </c>
      <c r="AB76" s="60">
        <f t="shared" si="9"/>
        <v>-3.4771867918263477E-2</v>
      </c>
      <c r="AC76" s="60">
        <f t="shared" si="10"/>
        <v>1.3522240308734279E-3</v>
      </c>
    </row>
    <row r="77" spans="1:29" ht="12.75" customHeight="1" x14ac:dyDescent="0.2">
      <c r="A77" s="47" t="s">
        <v>19</v>
      </c>
      <c r="B77" s="60" t="str">
        <f t="shared" ref="B77:K86" si="11">IFERROR(IF(OR(SECTOR_AAC=0,SECTOR_AAC=-1), CHAR(150), SECTOR_AAC), IF(COLUMN() &lt;= 2, "", CHAR(150)))</f>
        <v/>
      </c>
      <c r="C77" s="60" t="str">
        <f t="shared" si="11"/>
        <v>–</v>
      </c>
      <c r="D77" s="60">
        <f t="shared" si="11"/>
        <v>-8.5682352480793145E-2</v>
      </c>
      <c r="E77" s="60">
        <f t="shared" si="11"/>
        <v>-0.14221487835927882</v>
      </c>
      <c r="F77" s="60">
        <f t="shared" si="11"/>
        <v>-0.10810668884259478</v>
      </c>
      <c r="G77" s="60">
        <f t="shared" si="11"/>
        <v>-9.7537058983804825E-2</v>
      </c>
      <c r="H77" s="60">
        <f t="shared" si="11"/>
        <v>0.37260774416366282</v>
      </c>
      <c r="I77" s="60">
        <f t="shared" si="11"/>
        <v>3.6314926014291204E-2</v>
      </c>
      <c r="J77" s="60">
        <f t="shared" si="11"/>
        <v>0.11875713244428354</v>
      </c>
      <c r="K77" s="60">
        <f t="shared" si="11"/>
        <v>4.8312892702523147E-2</v>
      </c>
      <c r="L77" s="60">
        <f t="shared" ref="L77:U86" si="12">IFERROR(IF(OR(SECTOR_AAC=0,SECTOR_AAC=-1), CHAR(150), SECTOR_AAC), IF(COLUMN() &lt;= 2, "", CHAR(150)))</f>
        <v>8.0930841885520355E-3</v>
      </c>
      <c r="M77" s="60">
        <f t="shared" si="12"/>
        <v>7.2791524459131729E-2</v>
      </c>
      <c r="N77" s="60">
        <f t="shared" si="12"/>
        <v>-0.17048971309757188</v>
      </c>
      <c r="O77" s="60">
        <f t="shared" si="12"/>
        <v>1.2046631248707529E-2</v>
      </c>
      <c r="P77" s="60">
        <f t="shared" si="12"/>
        <v>0.15948017004536741</v>
      </c>
      <c r="Q77" s="60">
        <f t="shared" si="12"/>
        <v>9.126655462502864E-2</v>
      </c>
      <c r="R77" s="60">
        <f t="shared" si="12"/>
        <v>-9.0332304655064921E-2</v>
      </c>
      <c r="S77" s="60">
        <f t="shared" si="12"/>
        <v>-0.15543139776566162</v>
      </c>
      <c r="T77" s="60">
        <f t="shared" si="12"/>
        <v>0.24318308467546923</v>
      </c>
      <c r="U77" s="60">
        <f t="shared" si="12"/>
        <v>-0.15453616635515244</v>
      </c>
      <c r="V77" s="60">
        <f t="shared" ref="V77:AB86" si="13">IFERROR(IF(OR(SECTOR_AAC=0,SECTOR_AAC=-1), CHAR(150), SECTOR_AAC), IF(COLUMN() &lt;= 2, "", CHAR(150)))</f>
        <v>-0.53974968277844459</v>
      </c>
      <c r="W77" s="60">
        <f t="shared" si="13"/>
        <v>0.28187661590856994</v>
      </c>
      <c r="X77" s="60">
        <f t="shared" si="13"/>
        <v>-0.2525829301005742</v>
      </c>
      <c r="Y77" s="60">
        <f t="shared" si="13"/>
        <v>-0.33487536664027284</v>
      </c>
      <c r="Z77" s="60">
        <f t="shared" si="13"/>
        <v>0.26642695305030206</v>
      </c>
      <c r="AA77" s="60">
        <f t="shared" si="13"/>
        <v>0.10649207666372651</v>
      </c>
      <c r="AB77" s="60">
        <f t="shared" si="13"/>
        <v>3.2312912749595579E-2</v>
      </c>
      <c r="AC77" s="60">
        <f t="shared" si="10"/>
        <v>-3.461538908801931E-2</v>
      </c>
    </row>
    <row r="78" spans="1:29" ht="12.75" customHeight="1" x14ac:dyDescent="0.2">
      <c r="A78" s="47" t="s">
        <v>20</v>
      </c>
      <c r="B78" s="60" t="str">
        <f t="shared" si="11"/>
        <v/>
      </c>
      <c r="C78" s="60" t="str">
        <f t="shared" si="11"/>
        <v>–</v>
      </c>
      <c r="D78" s="60">
        <f t="shared" si="11"/>
        <v>-0.15690585895437092</v>
      </c>
      <c r="E78" s="60">
        <f t="shared" si="11"/>
        <v>0.44564281971103403</v>
      </c>
      <c r="F78" s="60">
        <f t="shared" si="11"/>
        <v>-3.9926844047170063E-2</v>
      </c>
      <c r="G78" s="60">
        <f t="shared" si="11"/>
        <v>1.9943023646475044E-2</v>
      </c>
      <c r="H78" s="60">
        <f t="shared" si="11"/>
        <v>-1.4013945245243575E-2</v>
      </c>
      <c r="I78" s="60">
        <f t="shared" si="11"/>
        <v>2.4489329585291486E-2</v>
      </c>
      <c r="J78" s="60">
        <f t="shared" si="11"/>
        <v>4.5115137975344055E-2</v>
      </c>
      <c r="K78" s="60">
        <f t="shared" si="11"/>
        <v>-6.6136337606840123E-2</v>
      </c>
      <c r="L78" s="60">
        <f t="shared" si="12"/>
        <v>8.1732625926889124E-2</v>
      </c>
      <c r="M78" s="60">
        <f t="shared" si="12"/>
        <v>5.2296930851607026E-2</v>
      </c>
      <c r="N78" s="60">
        <f t="shared" si="12"/>
        <v>-0.47413086011240002</v>
      </c>
      <c r="O78" s="60">
        <f t="shared" si="12"/>
        <v>-0.32384260969581014</v>
      </c>
      <c r="P78" s="60">
        <f t="shared" si="12"/>
        <v>0.26086703038537928</v>
      </c>
      <c r="Q78" s="60">
        <f t="shared" si="12"/>
        <v>0.18506265451860848</v>
      </c>
      <c r="R78" s="60">
        <f t="shared" si="12"/>
        <v>0.10789093659294324</v>
      </c>
      <c r="S78" s="60">
        <f t="shared" si="12"/>
        <v>0.1759999740739433</v>
      </c>
      <c r="T78" s="60">
        <f t="shared" si="12"/>
        <v>-2.0802377950920437E-2</v>
      </c>
      <c r="U78" s="60">
        <f t="shared" si="12"/>
        <v>0.19829431779202555</v>
      </c>
      <c r="V78" s="60">
        <f t="shared" si="13"/>
        <v>-0.33887674806730073</v>
      </c>
      <c r="W78" s="60">
        <f t="shared" si="13"/>
        <v>-0.29213716392073819</v>
      </c>
      <c r="X78" s="60">
        <f t="shared" si="13"/>
        <v>0.12868082824284199</v>
      </c>
      <c r="Y78" s="60">
        <f t="shared" si="13"/>
        <v>0.12481065513474232</v>
      </c>
      <c r="Z78" s="60">
        <f t="shared" si="13"/>
        <v>5.6857363604261968E-2</v>
      </c>
      <c r="AA78" s="60">
        <f t="shared" si="13"/>
        <v>5.1879227430278174E-3</v>
      </c>
      <c r="AB78" s="60">
        <f t="shared" si="13"/>
        <v>0.41993603952717651</v>
      </c>
      <c r="AC78" s="60">
        <f t="shared" si="10"/>
        <v>-1.0135292825348419E-3</v>
      </c>
    </row>
    <row r="79" spans="1:29" ht="12.75" customHeight="1" x14ac:dyDescent="0.2">
      <c r="A79" s="47" t="s">
        <v>21</v>
      </c>
      <c r="B79" s="60" t="str">
        <f t="shared" si="11"/>
        <v/>
      </c>
      <c r="C79" s="60" t="str">
        <f t="shared" si="11"/>
        <v>–</v>
      </c>
      <c r="D79" s="60">
        <f t="shared" si="11"/>
        <v>-1.1797414038991039E-2</v>
      </c>
      <c r="E79" s="60">
        <f t="shared" si="11"/>
        <v>-2.8377690302930358E-2</v>
      </c>
      <c r="F79" s="60">
        <f t="shared" si="11"/>
        <v>-7.8304540974103887E-2</v>
      </c>
      <c r="G79" s="60">
        <f t="shared" si="11"/>
        <v>4.5249701952174259E-2</v>
      </c>
      <c r="H79" s="60">
        <f t="shared" si="11"/>
        <v>-8.256876639148869E-4</v>
      </c>
      <c r="I79" s="60">
        <f t="shared" si="11"/>
        <v>7.9600296727266207E-2</v>
      </c>
      <c r="J79" s="60">
        <f t="shared" si="11"/>
        <v>1.6619496160228397E-2</v>
      </c>
      <c r="K79" s="60">
        <f t="shared" si="11"/>
        <v>5.2254456127631022E-2</v>
      </c>
      <c r="L79" s="60">
        <f t="shared" si="12"/>
        <v>-7.984933195353261E-2</v>
      </c>
      <c r="M79" s="60">
        <f t="shared" si="12"/>
        <v>4.511652347899342E-2</v>
      </c>
      <c r="N79" s="60">
        <f t="shared" si="12"/>
        <v>2.6016273970055792E-2</v>
      </c>
      <c r="O79" s="60">
        <f t="shared" si="12"/>
        <v>-3.5755039652297427E-2</v>
      </c>
      <c r="P79" s="60">
        <f t="shared" si="12"/>
        <v>-2.6795445418123731E-2</v>
      </c>
      <c r="Q79" s="60">
        <f t="shared" si="12"/>
        <v>-1.5293450686097887E-2</v>
      </c>
      <c r="R79" s="60">
        <f t="shared" si="12"/>
        <v>-4.0274271232246583E-2</v>
      </c>
      <c r="S79" s="60">
        <f t="shared" si="12"/>
        <v>-2.2933124666527638E-2</v>
      </c>
      <c r="T79" s="60">
        <f t="shared" si="12"/>
        <v>4.2338652214612971E-3</v>
      </c>
      <c r="U79" s="60">
        <f t="shared" si="12"/>
        <v>-4.7850341204710767E-2</v>
      </c>
      <c r="V79" s="60">
        <f t="shared" si="13"/>
        <v>-9.0900798331339905E-2</v>
      </c>
      <c r="W79" s="60">
        <f t="shared" si="13"/>
        <v>2.7564610733596728E-2</v>
      </c>
      <c r="X79" s="60">
        <f t="shared" si="13"/>
        <v>-4.0900998825594947E-2</v>
      </c>
      <c r="Y79" s="60">
        <f t="shared" si="13"/>
        <v>-6.5437762775572006E-2</v>
      </c>
      <c r="Z79" s="60">
        <f t="shared" si="13"/>
        <v>-1.5116213751642515E-2</v>
      </c>
      <c r="AA79" s="60">
        <f t="shared" si="13"/>
        <v>2.9571818118272919E-2</v>
      </c>
      <c r="AB79" s="60">
        <f t="shared" si="13"/>
        <v>4.432458367243064E-2</v>
      </c>
      <c r="AC79" s="60">
        <f t="shared" si="10"/>
        <v>-1.0208645801939364E-2</v>
      </c>
    </row>
    <row r="80" spans="1:29" ht="12.75" customHeight="1" x14ac:dyDescent="0.2">
      <c r="A80" s="47" t="s">
        <v>22</v>
      </c>
      <c r="B80" s="60" t="str">
        <f t="shared" si="11"/>
        <v/>
      </c>
      <c r="C80" s="60" t="str">
        <f t="shared" si="11"/>
        <v>–</v>
      </c>
      <c r="D80" s="60" t="str">
        <f t="shared" si="11"/>
        <v>–</v>
      </c>
      <c r="E80" s="60" t="str">
        <f t="shared" si="11"/>
        <v>–</v>
      </c>
      <c r="F80" s="60" t="str">
        <f t="shared" si="11"/>
        <v>–</v>
      </c>
      <c r="G80" s="60" t="str">
        <f t="shared" si="11"/>
        <v>–</v>
      </c>
      <c r="H80" s="60" t="str">
        <f t="shared" si="11"/>
        <v>–</v>
      </c>
      <c r="I80" s="60" t="str">
        <f t="shared" si="11"/>
        <v>–</v>
      </c>
      <c r="J80" s="60" t="str">
        <f t="shared" si="11"/>
        <v>–</v>
      </c>
      <c r="K80" s="60" t="str">
        <f t="shared" si="11"/>
        <v>–</v>
      </c>
      <c r="L80" s="60" t="str">
        <f t="shared" si="12"/>
        <v>–</v>
      </c>
      <c r="M80" s="60" t="str">
        <f t="shared" si="12"/>
        <v>–</v>
      </c>
      <c r="N80" s="60" t="str">
        <f t="shared" si="12"/>
        <v>–</v>
      </c>
      <c r="O80" s="60" t="str">
        <f t="shared" si="12"/>
        <v>–</v>
      </c>
      <c r="P80" s="60" t="str">
        <f t="shared" si="12"/>
        <v>–</v>
      </c>
      <c r="Q80" s="60" t="str">
        <f t="shared" si="12"/>
        <v>–</v>
      </c>
      <c r="R80" s="60" t="str">
        <f t="shared" si="12"/>
        <v>–</v>
      </c>
      <c r="S80" s="60" t="str">
        <f t="shared" si="12"/>
        <v>–</v>
      </c>
      <c r="T80" s="60" t="str">
        <f t="shared" si="12"/>
        <v>–</v>
      </c>
      <c r="U80" s="60" t="str">
        <f t="shared" si="12"/>
        <v>–</v>
      </c>
      <c r="V80" s="60" t="str">
        <f t="shared" si="13"/>
        <v>–</v>
      </c>
      <c r="W80" s="60" t="str">
        <f t="shared" si="13"/>
        <v>–</v>
      </c>
      <c r="X80" s="60" t="str">
        <f t="shared" si="13"/>
        <v>–</v>
      </c>
      <c r="Y80" s="60" t="str">
        <f t="shared" si="13"/>
        <v>–</v>
      </c>
      <c r="Z80" s="60" t="str">
        <f t="shared" si="13"/>
        <v>–</v>
      </c>
      <c r="AA80" s="60" t="str">
        <f t="shared" si="13"/>
        <v>–</v>
      </c>
      <c r="AB80" s="60" t="str">
        <f t="shared" si="13"/>
        <v>–</v>
      </c>
      <c r="AC80" s="60" t="str">
        <f t="shared" si="10"/>
        <v>–</v>
      </c>
    </row>
    <row r="81" spans="1:29" ht="12.75" customHeight="1" x14ac:dyDescent="0.2">
      <c r="A81" s="47" t="s">
        <v>23</v>
      </c>
      <c r="B81" s="60" t="str">
        <f t="shared" si="11"/>
        <v/>
      </c>
      <c r="C81" s="60" t="str">
        <f t="shared" si="11"/>
        <v>–</v>
      </c>
      <c r="D81" s="60" t="str">
        <f t="shared" si="11"/>
        <v>–</v>
      </c>
      <c r="E81" s="60" t="str">
        <f t="shared" si="11"/>
        <v>–</v>
      </c>
      <c r="F81" s="60" t="str">
        <f t="shared" si="11"/>
        <v>–</v>
      </c>
      <c r="G81" s="60" t="str">
        <f t="shared" si="11"/>
        <v>–</v>
      </c>
      <c r="H81" s="60" t="str">
        <f t="shared" si="11"/>
        <v>–</v>
      </c>
      <c r="I81" s="60">
        <f t="shared" si="11"/>
        <v>0.66717058366956739</v>
      </c>
      <c r="J81" s="60">
        <f t="shared" si="11"/>
        <v>0.7100312059950995</v>
      </c>
      <c r="K81" s="60">
        <f t="shared" si="11"/>
        <v>0.45239969455202722</v>
      </c>
      <c r="L81" s="60">
        <f t="shared" si="12"/>
        <v>0.44921350593553688</v>
      </c>
      <c r="M81" s="60">
        <f t="shared" si="12"/>
        <v>0.32845020822592175</v>
      </c>
      <c r="N81" s="60">
        <f t="shared" si="12"/>
        <v>0.29843081247525305</v>
      </c>
      <c r="O81" s="60">
        <f t="shared" si="12"/>
        <v>0.31783464100172343</v>
      </c>
      <c r="P81" s="60">
        <f t="shared" si="12"/>
        <v>0.28128763815728375</v>
      </c>
      <c r="Q81" s="60">
        <f t="shared" si="12"/>
        <v>0.18612011601358702</v>
      </c>
      <c r="R81" s="60">
        <f t="shared" si="12"/>
        <v>0.23992377435706458</v>
      </c>
      <c r="S81" s="60">
        <f t="shared" si="12"/>
        <v>0.19970143207831526</v>
      </c>
      <c r="T81" s="60">
        <f t="shared" si="12"/>
        <v>0.21384853188178132</v>
      </c>
      <c r="U81" s="60">
        <f t="shared" si="12"/>
        <v>0.18799403082318467</v>
      </c>
      <c r="V81" s="60">
        <f t="shared" si="13"/>
        <v>0.12395867468034827</v>
      </c>
      <c r="W81" s="60">
        <f t="shared" si="13"/>
        <v>8.3443385086485966E-2</v>
      </c>
      <c r="X81" s="60">
        <f t="shared" si="13"/>
        <v>8.8168133078649236E-2</v>
      </c>
      <c r="Y81" s="60">
        <f t="shared" si="13"/>
        <v>6.6844263000582549E-2</v>
      </c>
      <c r="Z81" s="60">
        <f t="shared" si="13"/>
        <v>7.5113196807460758E-2</v>
      </c>
      <c r="AA81" s="60">
        <f t="shared" si="13"/>
        <v>6.4114594003669811E-2</v>
      </c>
      <c r="AB81" s="60">
        <f t="shared" si="13"/>
        <v>5.7211731696009238E-2</v>
      </c>
      <c r="AC81" s="60" t="str">
        <f t="shared" si="10"/>
        <v>–</v>
      </c>
    </row>
    <row r="82" spans="1:29" ht="12.75" customHeight="1" x14ac:dyDescent="0.2">
      <c r="A82" s="47" t="s">
        <v>24</v>
      </c>
      <c r="B82" s="60" t="str">
        <f t="shared" si="11"/>
        <v/>
      </c>
      <c r="C82" s="60" t="str">
        <f t="shared" si="11"/>
        <v>–</v>
      </c>
      <c r="D82" s="60">
        <f t="shared" si="11"/>
        <v>-2.135825845781969E-2</v>
      </c>
      <c r="E82" s="60">
        <f t="shared" si="11"/>
        <v>-2.1824389407468558E-2</v>
      </c>
      <c r="F82" s="60">
        <f t="shared" si="11"/>
        <v>-2.2311320351003472E-2</v>
      </c>
      <c r="G82" s="60">
        <f t="shared" si="11"/>
        <v>-4.6900698187164247E-2</v>
      </c>
      <c r="H82" s="60">
        <f t="shared" si="11"/>
        <v>0.14156957635775624</v>
      </c>
      <c r="I82" s="60">
        <f t="shared" si="11"/>
        <v>9.3527284067573824E-3</v>
      </c>
      <c r="J82" s="60">
        <f t="shared" si="11"/>
        <v>2.3324225447919789E-2</v>
      </c>
      <c r="K82" s="60">
        <f t="shared" si="11"/>
        <v>-1.6852491944980841E-2</v>
      </c>
      <c r="L82" s="60">
        <f t="shared" si="12"/>
        <v>8.8187767996801281E-3</v>
      </c>
      <c r="M82" s="60">
        <f t="shared" si="12"/>
        <v>-3.5257959153122354E-2</v>
      </c>
      <c r="N82" s="60">
        <f t="shared" si="12"/>
        <v>-8.4887860323256126E-3</v>
      </c>
      <c r="O82" s="60">
        <f t="shared" si="12"/>
        <v>3.0023362159483868E-2</v>
      </c>
      <c r="P82" s="60">
        <f t="shared" si="12"/>
        <v>1.1526324179780056E-2</v>
      </c>
      <c r="Q82" s="60">
        <f t="shared" si="12"/>
        <v>-5.5732081319107563E-3</v>
      </c>
      <c r="R82" s="60">
        <f t="shared" si="12"/>
        <v>-6.4717857220687458E-3</v>
      </c>
      <c r="S82" s="60">
        <f t="shared" si="12"/>
        <v>-2.7126666190288806E-2</v>
      </c>
      <c r="T82" s="60">
        <f t="shared" si="12"/>
        <v>6.7754823921630569E-2</v>
      </c>
      <c r="U82" s="60">
        <f t="shared" si="12"/>
        <v>-4.4282129420122995E-2</v>
      </c>
      <c r="V82" s="60">
        <f t="shared" si="13"/>
        <v>4.1654278449456461E-2</v>
      </c>
      <c r="W82" s="60">
        <f t="shared" si="13"/>
        <v>-5.9491273775128084E-2</v>
      </c>
      <c r="X82" s="60">
        <f t="shared" si="13"/>
        <v>-9.053336685913782E-2</v>
      </c>
      <c r="Y82" s="60">
        <f t="shared" si="13"/>
        <v>-5.4212259813502528E-2</v>
      </c>
      <c r="Z82" s="60">
        <f t="shared" si="13"/>
        <v>5.3645202273063131E-2</v>
      </c>
      <c r="AA82" s="60">
        <f t="shared" si="13"/>
        <v>-8.1056893133012231E-2</v>
      </c>
      <c r="AB82" s="60">
        <f t="shared" si="13"/>
        <v>4.8339873144778833E-2</v>
      </c>
      <c r="AC82" s="60">
        <f t="shared" si="10"/>
        <v>-5.4500113000660599E-3</v>
      </c>
    </row>
    <row r="83" spans="1:29" ht="12.75" customHeight="1" x14ac:dyDescent="0.2">
      <c r="A83" s="47" t="s">
        <v>25</v>
      </c>
      <c r="B83" s="60" t="str">
        <f t="shared" si="11"/>
        <v/>
      </c>
      <c r="C83" s="60" t="str">
        <f t="shared" si="11"/>
        <v>–</v>
      </c>
      <c r="D83" s="60" t="str">
        <f t="shared" si="11"/>
        <v>–</v>
      </c>
      <c r="E83" s="60" t="str">
        <f t="shared" si="11"/>
        <v>–</v>
      </c>
      <c r="F83" s="60" t="str">
        <f t="shared" si="11"/>
        <v>–</v>
      </c>
      <c r="G83" s="60" t="str">
        <f t="shared" si="11"/>
        <v>–</v>
      </c>
      <c r="H83" s="60" t="str">
        <f t="shared" si="11"/>
        <v>–</v>
      </c>
      <c r="I83" s="60" t="str">
        <f t="shared" si="11"/>
        <v>–</v>
      </c>
      <c r="J83" s="60" t="str">
        <f t="shared" si="11"/>
        <v>–</v>
      </c>
      <c r="K83" s="60" t="str">
        <f t="shared" si="11"/>
        <v>–</v>
      </c>
      <c r="L83" s="60" t="str">
        <f t="shared" si="12"/>
        <v>–</v>
      </c>
      <c r="M83" s="60" t="str">
        <f t="shared" si="12"/>
        <v>–</v>
      </c>
      <c r="N83" s="60" t="str">
        <f t="shared" si="12"/>
        <v>–</v>
      </c>
      <c r="O83" s="60" t="str">
        <f t="shared" si="12"/>
        <v>–</v>
      </c>
      <c r="P83" s="60" t="str">
        <f t="shared" si="12"/>
        <v>–</v>
      </c>
      <c r="Q83" s="60" t="str">
        <f t="shared" si="12"/>
        <v>–</v>
      </c>
      <c r="R83" s="60" t="str">
        <f t="shared" si="12"/>
        <v>–</v>
      </c>
      <c r="S83" s="60" t="str">
        <f t="shared" si="12"/>
        <v>–</v>
      </c>
      <c r="T83" s="60" t="str">
        <f t="shared" si="12"/>
        <v>–</v>
      </c>
      <c r="U83" s="60" t="str">
        <f t="shared" si="12"/>
        <v>–</v>
      </c>
      <c r="V83" s="60" t="str">
        <f t="shared" si="13"/>
        <v>–</v>
      </c>
      <c r="W83" s="60" t="str">
        <f t="shared" si="13"/>
        <v>–</v>
      </c>
      <c r="X83" s="60" t="str">
        <f t="shared" si="13"/>
        <v>–</v>
      </c>
      <c r="Y83" s="60" t="str">
        <f t="shared" si="13"/>
        <v>–</v>
      </c>
      <c r="Z83" s="60" t="str">
        <f t="shared" si="13"/>
        <v>–</v>
      </c>
      <c r="AA83" s="60" t="str">
        <f t="shared" si="13"/>
        <v>–</v>
      </c>
      <c r="AB83" s="60" t="str">
        <f t="shared" si="13"/>
        <v>–</v>
      </c>
      <c r="AC83" s="60" t="str">
        <f t="shared" si="10"/>
        <v>–</v>
      </c>
    </row>
    <row r="84" spans="1:29" ht="12.75" customHeight="1" x14ac:dyDescent="0.2">
      <c r="A84" s="48" t="s">
        <v>26</v>
      </c>
      <c r="B84" s="60" t="str">
        <f t="shared" si="11"/>
        <v/>
      </c>
      <c r="C84" s="60" t="str">
        <f t="shared" si="11"/>
        <v>–</v>
      </c>
      <c r="D84" s="60">
        <f t="shared" si="11"/>
        <v>2.8632930209173679E-3</v>
      </c>
      <c r="E84" s="60">
        <f t="shared" si="11"/>
        <v>-1.578790689648224E-2</v>
      </c>
      <c r="F84" s="60">
        <f t="shared" si="11"/>
        <v>-7.6947191289800099E-3</v>
      </c>
      <c r="G84" s="60">
        <f t="shared" si="11"/>
        <v>3.840238350424352E-3</v>
      </c>
      <c r="H84" s="60">
        <f t="shared" si="11"/>
        <v>5.7206648636798363E-3</v>
      </c>
      <c r="I84" s="60">
        <f t="shared" si="11"/>
        <v>2.8477845172275806E-2</v>
      </c>
      <c r="J84" s="60">
        <f t="shared" si="11"/>
        <v>3.4144826949575879E-3</v>
      </c>
      <c r="K84" s="60">
        <f t="shared" si="11"/>
        <v>-7.47608256068788E-3</v>
      </c>
      <c r="L84" s="60">
        <f t="shared" si="12"/>
        <v>1.8749275343831195E-2</v>
      </c>
      <c r="M84" s="60">
        <f t="shared" si="12"/>
        <v>1.9488771084671841E-2</v>
      </c>
      <c r="N84" s="60">
        <f t="shared" si="12"/>
        <v>-3.1342655375066308E-2</v>
      </c>
      <c r="O84" s="60">
        <f t="shared" si="12"/>
        <v>-1.4932381821370022E-2</v>
      </c>
      <c r="P84" s="60">
        <f t="shared" si="12"/>
        <v>-6.483604475409066E-2</v>
      </c>
      <c r="Q84" s="60">
        <f t="shared" si="12"/>
        <v>1.6911806129137563E-2</v>
      </c>
      <c r="R84" s="60">
        <f t="shared" si="12"/>
        <v>-7.6158136027469903E-3</v>
      </c>
      <c r="S84" s="60">
        <f t="shared" si="12"/>
        <v>-9.242997991513402E-3</v>
      </c>
      <c r="T84" s="60">
        <f t="shared" si="12"/>
        <v>1.9723259039275964E-2</v>
      </c>
      <c r="U84" s="60">
        <f t="shared" si="12"/>
        <v>-7.6304732348929649E-3</v>
      </c>
      <c r="V84" s="60">
        <f t="shared" si="13"/>
        <v>-1.3354876732307841E-2</v>
      </c>
      <c r="W84" s="60">
        <f t="shared" si="13"/>
        <v>-1.0617575233475174E-2</v>
      </c>
      <c r="X84" s="60">
        <f t="shared" si="13"/>
        <v>-5.4908488012561651E-3</v>
      </c>
      <c r="Y84" s="60">
        <f t="shared" si="13"/>
        <v>6.9490297340792928E-3</v>
      </c>
      <c r="Z84" s="60">
        <f t="shared" si="13"/>
        <v>-2.0010253513486065E-3</v>
      </c>
      <c r="AA84" s="60">
        <f t="shared" si="13"/>
        <v>1.510359368678782E-2</v>
      </c>
      <c r="AB84" s="60">
        <f t="shared" si="13"/>
        <v>8.7566802772265362E-3</v>
      </c>
      <c r="AC84" s="60">
        <f t="shared" si="10"/>
        <v>-2.101240040047081E-3</v>
      </c>
    </row>
    <row r="85" spans="1:29" ht="12.75" customHeight="1" x14ac:dyDescent="0.2">
      <c r="A85" s="47" t="s">
        <v>27</v>
      </c>
      <c r="B85" s="60" t="str">
        <f t="shared" si="11"/>
        <v/>
      </c>
      <c r="C85" s="60" t="str">
        <f t="shared" si="11"/>
        <v>–</v>
      </c>
      <c r="D85" s="60">
        <f t="shared" si="11"/>
        <v>8.807283904970209E-3</v>
      </c>
      <c r="E85" s="60">
        <f t="shared" si="11"/>
        <v>-1.1171186801124167E-2</v>
      </c>
      <c r="F85" s="60">
        <f t="shared" si="11"/>
        <v>-8.2194686663716876E-3</v>
      </c>
      <c r="G85" s="60">
        <f t="shared" si="11"/>
        <v>4.8676958716364904E-3</v>
      </c>
      <c r="H85" s="60">
        <f t="shared" si="11"/>
        <v>1.9945943052411597E-2</v>
      </c>
      <c r="I85" s="60">
        <f t="shared" si="11"/>
        <v>1.5636259103208427E-2</v>
      </c>
      <c r="J85" s="60">
        <f t="shared" si="11"/>
        <v>6.6009733475012045E-3</v>
      </c>
      <c r="K85" s="60">
        <f t="shared" si="11"/>
        <v>1.0387946648107604E-2</v>
      </c>
      <c r="L85" s="60">
        <f t="shared" si="12"/>
        <v>1.9999813163066538E-2</v>
      </c>
      <c r="M85" s="60">
        <f t="shared" si="12"/>
        <v>-2.1794326148250054E-3</v>
      </c>
      <c r="N85" s="60">
        <f t="shared" si="12"/>
        <v>-2.6665223019207707E-2</v>
      </c>
      <c r="O85" s="60">
        <f t="shared" si="12"/>
        <v>-2.0582443424782881E-2</v>
      </c>
      <c r="P85" s="60">
        <f t="shared" si="12"/>
        <v>-2.1523121578294613E-2</v>
      </c>
      <c r="Q85" s="60">
        <f t="shared" si="12"/>
        <v>8.5234601041832558E-3</v>
      </c>
      <c r="R85" s="60">
        <f t="shared" si="12"/>
        <v>1.9968153383838061E-2</v>
      </c>
      <c r="S85" s="60">
        <f t="shared" si="12"/>
        <v>6.8631475867080294E-3</v>
      </c>
      <c r="T85" s="60">
        <f t="shared" si="12"/>
        <v>-4.9310066489075544E-3</v>
      </c>
      <c r="U85" s="60">
        <f t="shared" si="12"/>
        <v>-4.7155261714764141E-3</v>
      </c>
      <c r="V85" s="60">
        <f t="shared" si="13"/>
        <v>-8.903427989854551E-3</v>
      </c>
      <c r="W85" s="60">
        <f t="shared" si="13"/>
        <v>-1.2838738452374709E-2</v>
      </c>
      <c r="X85" s="60">
        <f t="shared" si="13"/>
        <v>-1.1934127947092477E-2</v>
      </c>
      <c r="Y85" s="60">
        <f t="shared" si="13"/>
        <v>-3.1041853828882582E-3</v>
      </c>
      <c r="Z85" s="60">
        <f t="shared" si="13"/>
        <v>-1.2042972730206269E-2</v>
      </c>
      <c r="AA85" s="60">
        <f t="shared" si="13"/>
        <v>7.6504553794383146E-3</v>
      </c>
      <c r="AB85" s="60">
        <f t="shared" si="13"/>
        <v>9.9549774827707438E-3</v>
      </c>
      <c r="AC85" s="60">
        <f t="shared" si="10"/>
        <v>-4.7135819073407248E-4</v>
      </c>
    </row>
    <row r="86" spans="1:29" ht="12.75" customHeight="1" x14ac:dyDescent="0.2">
      <c r="A86" s="47" t="s">
        <v>28</v>
      </c>
      <c r="B86" s="60" t="str">
        <f t="shared" si="11"/>
        <v/>
      </c>
      <c r="C86" s="60" t="str">
        <f t="shared" si="11"/>
        <v>–</v>
      </c>
      <c r="D86" s="60">
        <f t="shared" si="11"/>
        <v>2.567866331718105E-2</v>
      </c>
      <c r="E86" s="60">
        <f t="shared" si="11"/>
        <v>-3.6933203046015661E-3</v>
      </c>
      <c r="F86" s="60">
        <f t="shared" si="11"/>
        <v>1.377327366760106E-3</v>
      </c>
      <c r="G86" s="60">
        <f t="shared" si="11"/>
        <v>-9.3540074478811741E-3</v>
      </c>
      <c r="H86" s="60">
        <f t="shared" si="11"/>
        <v>-7.9903729482670993E-3</v>
      </c>
      <c r="I86" s="60">
        <f t="shared" si="11"/>
        <v>-2.294827161589208E-2</v>
      </c>
      <c r="J86" s="60">
        <f t="shared" si="11"/>
        <v>-3.1805074686646062E-3</v>
      </c>
      <c r="K86" s="60">
        <f t="shared" si="11"/>
        <v>6.4862710671331758E-3</v>
      </c>
      <c r="L86" s="60">
        <f t="shared" si="12"/>
        <v>2.3030092454817908E-2</v>
      </c>
      <c r="M86" s="60">
        <f t="shared" si="12"/>
        <v>-5.7921513744009223E-3</v>
      </c>
      <c r="N86" s="60">
        <f t="shared" si="12"/>
        <v>-3.1503407303842712E-2</v>
      </c>
      <c r="O86" s="60">
        <f t="shared" si="12"/>
        <v>-4.3945500995410169E-2</v>
      </c>
      <c r="P86" s="60">
        <f t="shared" si="12"/>
        <v>-4.3333167791964278E-2</v>
      </c>
      <c r="Q86" s="60">
        <f t="shared" si="12"/>
        <v>-1.6779962451842101E-2</v>
      </c>
      <c r="R86" s="60">
        <f t="shared" si="12"/>
        <v>-8.3666349923688932E-3</v>
      </c>
      <c r="S86" s="60">
        <f t="shared" si="12"/>
        <v>-7.1343382181440207E-3</v>
      </c>
      <c r="T86" s="60">
        <f t="shared" si="12"/>
        <v>-9.7170696004228452E-3</v>
      </c>
      <c r="U86" s="60">
        <f t="shared" si="12"/>
        <v>4.3905788594482686E-3</v>
      </c>
      <c r="V86" s="60">
        <f t="shared" si="13"/>
        <v>1.0525080735205972E-2</v>
      </c>
      <c r="W86" s="60">
        <f t="shared" si="13"/>
        <v>-3.7842739209636989E-3</v>
      </c>
      <c r="X86" s="60">
        <f t="shared" si="13"/>
        <v>-1.1049867563188487E-2</v>
      </c>
      <c r="Y86" s="60">
        <f t="shared" si="13"/>
        <v>-1.3492940442140999E-2</v>
      </c>
      <c r="Z86" s="60">
        <f t="shared" si="13"/>
        <v>-1.2069318669449158E-2</v>
      </c>
      <c r="AA86" s="60">
        <f t="shared" si="13"/>
        <v>3.1477534113759642E-3</v>
      </c>
      <c r="AB86" s="60">
        <f t="shared" si="13"/>
        <v>1.4974339026329497E-2</v>
      </c>
      <c r="AC86" s="60">
        <f t="shared" si="10"/>
        <v>-6.7228360327410419E-3</v>
      </c>
    </row>
    <row r="87" spans="1:29" ht="12.75" customHeight="1" x14ac:dyDescent="0.2">
      <c r="A87" s="47" t="s">
        <v>29</v>
      </c>
      <c r="B87" s="60" t="str">
        <f t="shared" ref="B87:K96" si="14">IFERROR(IF(OR(SECTOR_AAC=0,SECTOR_AAC=-1), CHAR(150), SECTOR_AAC), IF(COLUMN() &lt;= 2, "", CHAR(150)))</f>
        <v/>
      </c>
      <c r="C87" s="60" t="str">
        <f t="shared" si="14"/>
        <v>–</v>
      </c>
      <c r="D87" s="60">
        <f t="shared" si="14"/>
        <v>-0.11152802395297612</v>
      </c>
      <c r="E87" s="60">
        <f t="shared" si="14"/>
        <v>-0.22470524397738467</v>
      </c>
      <c r="F87" s="60">
        <f t="shared" si="14"/>
        <v>-0.13159767135025557</v>
      </c>
      <c r="G87" s="60">
        <f t="shared" si="14"/>
        <v>2.0353231115460169E-2</v>
      </c>
      <c r="H87" s="60">
        <f t="shared" si="14"/>
        <v>0.27234696725216345</v>
      </c>
      <c r="I87" s="60">
        <f t="shared" si="14"/>
        <v>6.4822518169862731E-2</v>
      </c>
      <c r="J87" s="60">
        <f t="shared" si="14"/>
        <v>7.1144650290069888E-2</v>
      </c>
      <c r="K87" s="60">
        <f t="shared" si="14"/>
        <v>-3.7098599530489218E-2</v>
      </c>
      <c r="L87" s="60">
        <f t="shared" ref="L87:U96" si="15">IFERROR(IF(OR(SECTOR_AAC=0,SECTOR_AAC=-1), CHAR(150), SECTOR_AAC), IF(COLUMN() &lt;= 2, "", CHAR(150)))</f>
        <v>-5.4308734873917408E-2</v>
      </c>
      <c r="M87" s="60">
        <f t="shared" si="15"/>
        <v>8.7674561111221516E-2</v>
      </c>
      <c r="N87" s="60">
        <f t="shared" si="15"/>
        <v>1.0984550808523785E-4</v>
      </c>
      <c r="O87" s="60">
        <f t="shared" si="15"/>
        <v>1.912540387019579E-2</v>
      </c>
      <c r="P87" s="60">
        <f t="shared" si="15"/>
        <v>8.2294480907674883E-2</v>
      </c>
      <c r="Q87" s="60">
        <f t="shared" si="15"/>
        <v>0.11971259342539597</v>
      </c>
      <c r="R87" s="60">
        <f t="shared" si="15"/>
        <v>4.6997141919335128E-2</v>
      </c>
      <c r="S87" s="60">
        <f t="shared" si="15"/>
        <v>-1.7986378736069675E-2</v>
      </c>
      <c r="T87" s="60">
        <f t="shared" si="15"/>
        <v>-2.929881294822434E-2</v>
      </c>
      <c r="U87" s="60">
        <f t="shared" si="15"/>
        <v>2.1223947733150839E-2</v>
      </c>
      <c r="V87" s="60">
        <f t="shared" ref="V87:AB96" si="16">IFERROR(IF(OR(SECTOR_AAC=0,SECTOR_AAC=-1), CHAR(150), SECTOR_AAC), IF(COLUMN() &lt;= 2, "", CHAR(150)))</f>
        <v>-9.318828511929611E-2</v>
      </c>
      <c r="W87" s="60">
        <f t="shared" si="16"/>
        <v>3.1537192185400409E-2</v>
      </c>
      <c r="X87" s="60">
        <f t="shared" si="16"/>
        <v>8.1762402978270199E-2</v>
      </c>
      <c r="Y87" s="60">
        <f t="shared" si="16"/>
        <v>-2.547267300672118E-3</v>
      </c>
      <c r="Z87" s="60">
        <f t="shared" si="16"/>
        <v>-3.3436220791922433E-2</v>
      </c>
      <c r="AA87" s="60">
        <f t="shared" si="16"/>
        <v>-5.4492515412013831E-2</v>
      </c>
      <c r="AB87" s="60">
        <f t="shared" si="16"/>
        <v>4.0753681629495109E-2</v>
      </c>
      <c r="AC87" s="60">
        <f t="shared" si="10"/>
        <v>2.3430642469897123E-3</v>
      </c>
    </row>
    <row r="88" spans="1:29" ht="12.75" customHeight="1" x14ac:dyDescent="0.2">
      <c r="A88" s="47" t="s">
        <v>30</v>
      </c>
      <c r="B88" s="60" t="str">
        <f t="shared" si="14"/>
        <v/>
      </c>
      <c r="C88" s="60" t="str">
        <f t="shared" si="14"/>
        <v>–</v>
      </c>
      <c r="D88" s="60">
        <f t="shared" si="14"/>
        <v>-8.1633034126474824E-3</v>
      </c>
      <c r="E88" s="60">
        <f t="shared" si="14"/>
        <v>-1.6754388625489947E-2</v>
      </c>
      <c r="F88" s="60">
        <f t="shared" si="14"/>
        <v>-5.1058434124455765E-3</v>
      </c>
      <c r="G88" s="60">
        <f t="shared" si="14"/>
        <v>7.750604083686774E-3</v>
      </c>
      <c r="H88" s="60">
        <f t="shared" si="14"/>
        <v>-1.615910600811421E-2</v>
      </c>
      <c r="I88" s="60">
        <f t="shared" si="14"/>
        <v>6.5066688249147298E-2</v>
      </c>
      <c r="J88" s="60">
        <f t="shared" si="14"/>
        <v>-2.8589341985705286E-3</v>
      </c>
      <c r="K88" s="60">
        <f t="shared" si="14"/>
        <v>-3.3938076429642527E-2</v>
      </c>
      <c r="L88" s="60">
        <f t="shared" si="15"/>
        <v>1.4898938181837629E-2</v>
      </c>
      <c r="M88" s="60">
        <f t="shared" si="15"/>
        <v>5.9223519198282615E-2</v>
      </c>
      <c r="N88" s="60">
        <f t="shared" si="15"/>
        <v>-3.9027827303213192E-2</v>
      </c>
      <c r="O88" s="60">
        <f t="shared" si="15"/>
        <v>7.9390931165095324E-3</v>
      </c>
      <c r="P88" s="60">
        <f t="shared" si="15"/>
        <v>-0.14655429850527457</v>
      </c>
      <c r="Q88" s="60">
        <f t="shared" si="15"/>
        <v>4.1892261041816869E-2</v>
      </c>
      <c r="R88" s="60">
        <f t="shared" si="15"/>
        <v>-5.8948834108705772E-2</v>
      </c>
      <c r="S88" s="60">
        <f t="shared" si="15"/>
        <v>-4.5644496358500208E-2</v>
      </c>
      <c r="T88" s="60">
        <f t="shared" si="15"/>
        <v>8.136087065594122E-2</v>
      </c>
      <c r="U88" s="60">
        <f t="shared" si="15"/>
        <v>-2.3229741477400534E-2</v>
      </c>
      <c r="V88" s="60">
        <f t="shared" si="16"/>
        <v>-2.5162567154986659E-2</v>
      </c>
      <c r="W88" s="60">
        <f t="shared" si="16"/>
        <v>-3.4297859797516317E-3</v>
      </c>
      <c r="X88" s="60">
        <f t="shared" si="16"/>
        <v>-2.7369404911297135E-3</v>
      </c>
      <c r="Y88" s="60">
        <f t="shared" si="16"/>
        <v>3.4968480323735562E-2</v>
      </c>
      <c r="Z88" s="60">
        <f t="shared" si="16"/>
        <v>2.522862780576296E-2</v>
      </c>
      <c r="AA88" s="60">
        <f t="shared" si="16"/>
        <v>3.2139853360521276E-2</v>
      </c>
      <c r="AB88" s="60">
        <f t="shared" si="16"/>
        <v>-3.5478224346096043E-3</v>
      </c>
      <c r="AC88" s="60">
        <f t="shared" si="10"/>
        <v>-3.481991617546587E-3</v>
      </c>
    </row>
    <row r="89" spans="1:29" ht="12.75" customHeight="1" x14ac:dyDescent="0.2">
      <c r="A89" s="47" t="s">
        <v>31</v>
      </c>
      <c r="B89" s="60" t="str">
        <f t="shared" si="14"/>
        <v/>
      </c>
      <c r="C89" s="60" t="str">
        <f t="shared" si="14"/>
        <v>–</v>
      </c>
      <c r="D89" s="60" t="str">
        <f t="shared" si="14"/>
        <v>–</v>
      </c>
      <c r="E89" s="60" t="str">
        <f t="shared" si="14"/>
        <v>–</v>
      </c>
      <c r="F89" s="60" t="str">
        <f t="shared" si="14"/>
        <v>–</v>
      </c>
      <c r="G89" s="60" t="str">
        <f t="shared" si="14"/>
        <v>–</v>
      </c>
      <c r="H89" s="60" t="str">
        <f t="shared" si="14"/>
        <v>–</v>
      </c>
      <c r="I89" s="60" t="str">
        <f t="shared" si="14"/>
        <v>–</v>
      </c>
      <c r="J89" s="60" t="str">
        <f t="shared" si="14"/>
        <v>–</v>
      </c>
      <c r="K89" s="60" t="str">
        <f t="shared" si="14"/>
        <v>–</v>
      </c>
      <c r="L89" s="60" t="str">
        <f t="shared" si="15"/>
        <v>–</v>
      </c>
      <c r="M89" s="60" t="str">
        <f t="shared" si="15"/>
        <v>–</v>
      </c>
      <c r="N89" s="60" t="str">
        <f t="shared" si="15"/>
        <v>–</v>
      </c>
      <c r="O89" s="60" t="str">
        <f t="shared" si="15"/>
        <v>–</v>
      </c>
      <c r="P89" s="60" t="str">
        <f t="shared" si="15"/>
        <v>–</v>
      </c>
      <c r="Q89" s="60" t="str">
        <f t="shared" si="15"/>
        <v>–</v>
      </c>
      <c r="R89" s="60" t="str">
        <f t="shared" si="15"/>
        <v>–</v>
      </c>
      <c r="S89" s="60" t="str">
        <f t="shared" si="15"/>
        <v>–</v>
      </c>
      <c r="T89" s="60" t="str">
        <f t="shared" si="15"/>
        <v>–</v>
      </c>
      <c r="U89" s="60" t="str">
        <f t="shared" si="15"/>
        <v>–</v>
      </c>
      <c r="V89" s="60" t="str">
        <f t="shared" si="16"/>
        <v>–</v>
      </c>
      <c r="W89" s="60" t="str">
        <f t="shared" si="16"/>
        <v>–</v>
      </c>
      <c r="X89" s="60" t="str">
        <f t="shared" si="16"/>
        <v>–</v>
      </c>
      <c r="Y89" s="60" t="str">
        <f t="shared" si="16"/>
        <v>–</v>
      </c>
      <c r="Z89" s="60" t="str">
        <f t="shared" si="16"/>
        <v>–</v>
      </c>
      <c r="AA89" s="60" t="str">
        <f t="shared" si="16"/>
        <v>–</v>
      </c>
      <c r="AB89" s="60" t="str">
        <f t="shared" si="16"/>
        <v>–</v>
      </c>
      <c r="AC89" s="60" t="str">
        <f t="shared" si="10"/>
        <v>–</v>
      </c>
    </row>
    <row r="90" spans="1:29" ht="12.75" customHeight="1" x14ac:dyDescent="0.2">
      <c r="A90" s="47" t="s">
        <v>32</v>
      </c>
      <c r="B90" s="60" t="str">
        <f t="shared" si="14"/>
        <v/>
      </c>
      <c r="C90" s="60" t="str">
        <f t="shared" si="14"/>
        <v>–</v>
      </c>
      <c r="D90" s="60">
        <f t="shared" si="14"/>
        <v>-1.8462300060419823E-2</v>
      </c>
      <c r="E90" s="60">
        <f t="shared" si="14"/>
        <v>-3.9661299827642993E-2</v>
      </c>
      <c r="F90" s="60">
        <f t="shared" si="14"/>
        <v>-3.3268984331146001E-2</v>
      </c>
      <c r="G90" s="60">
        <f t="shared" si="14"/>
        <v>-1.4774456957966642E-2</v>
      </c>
      <c r="H90" s="60">
        <f t="shared" si="14"/>
        <v>2.2282314418035964E-2</v>
      </c>
      <c r="I90" s="60">
        <f t="shared" si="14"/>
        <v>-1.8208898264477913E-3</v>
      </c>
      <c r="J90" s="60">
        <f t="shared" si="14"/>
        <v>3.4934143381302185E-3</v>
      </c>
      <c r="K90" s="60">
        <f t="shared" si="14"/>
        <v>-1.3531811305720676E-2</v>
      </c>
      <c r="L90" s="60">
        <f t="shared" si="15"/>
        <v>-1.3812592948502345E-2</v>
      </c>
      <c r="M90" s="60">
        <f t="shared" si="15"/>
        <v>-3.557816687687132E-2</v>
      </c>
      <c r="N90" s="60">
        <f t="shared" si="15"/>
        <v>-1.0309896542149866E-2</v>
      </c>
      <c r="O90" s="60">
        <f t="shared" si="15"/>
        <v>-9.1833576086413071E-3</v>
      </c>
      <c r="P90" s="60">
        <f t="shared" si="15"/>
        <v>-2.3695453520256815E-2</v>
      </c>
      <c r="Q90" s="60">
        <f t="shared" si="15"/>
        <v>-7.1263148485040784E-2</v>
      </c>
      <c r="R90" s="60">
        <f t="shared" si="15"/>
        <v>-3.4532327950904884E-2</v>
      </c>
      <c r="S90" s="60">
        <f t="shared" si="15"/>
        <v>-9.955386418759038E-3</v>
      </c>
      <c r="T90" s="60">
        <f t="shared" si="15"/>
        <v>2.2630100148363974E-2</v>
      </c>
      <c r="U90" s="60">
        <f t="shared" si="15"/>
        <v>-1.1718718015824803E-2</v>
      </c>
      <c r="V90" s="60">
        <f t="shared" si="16"/>
        <v>3.3419026446838584E-2</v>
      </c>
      <c r="W90" s="60">
        <f t="shared" si="16"/>
        <v>1.6658126961255348E-3</v>
      </c>
      <c r="X90" s="60">
        <f t="shared" si="16"/>
        <v>1.8711675336378963E-2</v>
      </c>
      <c r="Y90" s="60">
        <f t="shared" si="16"/>
        <v>2.9595304852843007E-3</v>
      </c>
      <c r="Z90" s="60">
        <f t="shared" si="16"/>
        <v>1.7639709983447993E-3</v>
      </c>
      <c r="AA90" s="60">
        <f t="shared" si="16"/>
        <v>-1.3011472101100763E-2</v>
      </c>
      <c r="AB90" s="60">
        <f t="shared" si="16"/>
        <v>1.2362084942012519E-2</v>
      </c>
      <c r="AC90" s="60">
        <f t="shared" si="10"/>
        <v>-9.6711578849431046E-3</v>
      </c>
    </row>
    <row r="91" spans="1:29" ht="12.75" customHeight="1" x14ac:dyDescent="0.2">
      <c r="A91" s="47" t="s">
        <v>33</v>
      </c>
      <c r="B91" s="60" t="str">
        <f t="shared" si="14"/>
        <v/>
      </c>
      <c r="C91" s="60" t="str">
        <f t="shared" si="14"/>
        <v>–</v>
      </c>
      <c r="D91" s="60" t="str">
        <f t="shared" si="14"/>
        <v>–</v>
      </c>
      <c r="E91" s="60" t="str">
        <f t="shared" si="14"/>
        <v>–</v>
      </c>
      <c r="F91" s="60" t="str">
        <f t="shared" si="14"/>
        <v>–</v>
      </c>
      <c r="G91" s="60" t="str">
        <f t="shared" si="14"/>
        <v>–</v>
      </c>
      <c r="H91" s="60" t="str">
        <f t="shared" si="14"/>
        <v>–</v>
      </c>
      <c r="I91" s="60" t="str">
        <f t="shared" si="14"/>
        <v>–</v>
      </c>
      <c r="J91" s="60" t="str">
        <f t="shared" si="14"/>
        <v>–</v>
      </c>
      <c r="K91" s="60" t="str">
        <f t="shared" si="14"/>
        <v>–</v>
      </c>
      <c r="L91" s="60" t="str">
        <f t="shared" si="15"/>
        <v>–</v>
      </c>
      <c r="M91" s="60" t="str">
        <f t="shared" si="15"/>
        <v>–</v>
      </c>
      <c r="N91" s="60" t="str">
        <f t="shared" si="15"/>
        <v>–</v>
      </c>
      <c r="O91" s="60" t="str">
        <f t="shared" si="15"/>
        <v>–</v>
      </c>
      <c r="P91" s="60" t="str">
        <f t="shared" si="15"/>
        <v>–</v>
      </c>
      <c r="Q91" s="60">
        <f t="shared" si="15"/>
        <v>-2.7754209519833761E-2</v>
      </c>
      <c r="R91" s="60">
        <f t="shared" si="15"/>
        <v>-0.1077812331640895</v>
      </c>
      <c r="S91" s="60">
        <f t="shared" si="15"/>
        <v>-1.1524225247423914E-2</v>
      </c>
      <c r="T91" s="60">
        <f t="shared" si="15"/>
        <v>0.1689862672600515</v>
      </c>
      <c r="U91" s="60">
        <f t="shared" si="15"/>
        <v>8.8964733498864579E-2</v>
      </c>
      <c r="V91" s="60">
        <f t="shared" si="16"/>
        <v>5.9149950880978963E-2</v>
      </c>
      <c r="W91" s="60">
        <f t="shared" si="16"/>
        <v>-0.14234405830699748</v>
      </c>
      <c r="X91" s="60">
        <f t="shared" si="16"/>
        <v>-0.39363240005626765</v>
      </c>
      <c r="Y91" s="60">
        <f t="shared" si="16"/>
        <v>0.10145215395663643</v>
      </c>
      <c r="Z91" s="60">
        <f t="shared" si="16"/>
        <v>0.11099538013466259</v>
      </c>
      <c r="AA91" s="60">
        <f t="shared" si="16"/>
        <v>-0.20841728954690242</v>
      </c>
      <c r="AB91" s="60">
        <f t="shared" si="16"/>
        <v>-6.5995843306798641E-5</v>
      </c>
      <c r="AC91" s="60">
        <f t="shared" si="10"/>
        <v>-2.1394730842482668E-2</v>
      </c>
    </row>
    <row r="92" spans="1:29" ht="12.75" customHeight="1" x14ac:dyDescent="0.2">
      <c r="A92" s="47" t="s">
        <v>34</v>
      </c>
      <c r="B92" s="60" t="str">
        <f t="shared" si="14"/>
        <v/>
      </c>
      <c r="C92" s="60" t="str">
        <f t="shared" si="14"/>
        <v>–</v>
      </c>
      <c r="D92" s="60" t="str">
        <f t="shared" si="14"/>
        <v>–</v>
      </c>
      <c r="E92" s="60" t="str">
        <f t="shared" si="14"/>
        <v>–</v>
      </c>
      <c r="F92" s="60" t="str">
        <f t="shared" si="14"/>
        <v>–</v>
      </c>
      <c r="G92" s="60" t="str">
        <f t="shared" si="14"/>
        <v>–</v>
      </c>
      <c r="H92" s="60">
        <f t="shared" si="14"/>
        <v>-0.47119423061013255</v>
      </c>
      <c r="I92" s="60">
        <f t="shared" si="14"/>
        <v>0.99384314691291165</v>
      </c>
      <c r="J92" s="60">
        <f t="shared" si="14"/>
        <v>8.4573028366480285E-2</v>
      </c>
      <c r="K92" s="60">
        <f t="shared" si="14"/>
        <v>-0.49210411549462285</v>
      </c>
      <c r="L92" s="60">
        <f t="shared" si="15"/>
        <v>0.87230592653912131</v>
      </c>
      <c r="M92" s="60">
        <f t="shared" si="15"/>
        <v>0.41413530003058363</v>
      </c>
      <c r="N92" s="60">
        <f t="shared" si="15"/>
        <v>-0.14605279986630226</v>
      </c>
      <c r="O92" s="60">
        <f t="shared" si="15"/>
        <v>-0.425681604920368</v>
      </c>
      <c r="P92" s="60">
        <f t="shared" si="15"/>
        <v>-8.2581277132426911E-2</v>
      </c>
      <c r="Q92" s="60">
        <f t="shared" si="15"/>
        <v>-0.11167543527990276</v>
      </c>
      <c r="R92" s="60">
        <f t="shared" si="15"/>
        <v>0.44441332543487011</v>
      </c>
      <c r="S92" s="60">
        <f t="shared" si="15"/>
        <v>0.72564976940089876</v>
      </c>
      <c r="T92" s="60">
        <f t="shared" si="15"/>
        <v>7.4794923059432472E-2</v>
      </c>
      <c r="U92" s="60">
        <f t="shared" si="15"/>
        <v>0.18345040331323514</v>
      </c>
      <c r="V92" s="60">
        <f t="shared" si="16"/>
        <v>-7.4763055652940613E-2</v>
      </c>
      <c r="W92" s="60">
        <f t="shared" si="16"/>
        <v>-0.42428409619055663</v>
      </c>
      <c r="X92" s="60">
        <f t="shared" si="16"/>
        <v>0.60196126417147422</v>
      </c>
      <c r="Y92" s="60">
        <f t="shared" si="16"/>
        <v>-5.9028018380570479E-2</v>
      </c>
      <c r="Z92" s="60">
        <f t="shared" si="16"/>
        <v>-0.2545786093801603</v>
      </c>
      <c r="AA92" s="60">
        <f t="shared" si="16"/>
        <v>0.54219103676012836</v>
      </c>
      <c r="AB92" s="60">
        <f t="shared" si="16"/>
        <v>0.34074368870811877</v>
      </c>
      <c r="AC92" s="60">
        <f t="shared" si="10"/>
        <v>3.5839047071661856E-2</v>
      </c>
    </row>
    <row r="93" spans="1:29" ht="12.75" customHeight="1" x14ac:dyDescent="0.2">
      <c r="A93" s="47" t="s">
        <v>35</v>
      </c>
      <c r="B93" s="60" t="str">
        <f t="shared" si="14"/>
        <v/>
      </c>
      <c r="C93" s="60" t="str">
        <f t="shared" si="14"/>
        <v>–</v>
      </c>
      <c r="D93" s="60" t="str">
        <f t="shared" si="14"/>
        <v>–</v>
      </c>
      <c r="E93" s="60" t="str">
        <f t="shared" si="14"/>
        <v>–</v>
      </c>
      <c r="F93" s="60" t="str">
        <f t="shared" si="14"/>
        <v>–</v>
      </c>
      <c r="G93" s="60" t="str">
        <f t="shared" si="14"/>
        <v>–</v>
      </c>
      <c r="H93" s="60" t="str">
        <f t="shared" si="14"/>
        <v>–</v>
      </c>
      <c r="I93" s="60" t="str">
        <f t="shared" si="14"/>
        <v>–</v>
      </c>
      <c r="J93" s="60" t="str">
        <f t="shared" si="14"/>
        <v>–</v>
      </c>
      <c r="K93" s="60" t="str">
        <f t="shared" si="14"/>
        <v>–</v>
      </c>
      <c r="L93" s="60" t="str">
        <f t="shared" si="15"/>
        <v>–</v>
      </c>
      <c r="M93" s="60" t="str">
        <f t="shared" si="15"/>
        <v>–</v>
      </c>
      <c r="N93" s="60" t="str">
        <f t="shared" si="15"/>
        <v>–</v>
      </c>
      <c r="O93" s="60" t="str">
        <f t="shared" si="15"/>
        <v>–</v>
      </c>
      <c r="P93" s="60" t="str">
        <f t="shared" si="15"/>
        <v>–</v>
      </c>
      <c r="Q93" s="60" t="str">
        <f t="shared" si="15"/>
        <v>–</v>
      </c>
      <c r="R93" s="60" t="str">
        <f t="shared" si="15"/>
        <v>–</v>
      </c>
      <c r="S93" s="60" t="str">
        <f t="shared" si="15"/>
        <v>–</v>
      </c>
      <c r="T93" s="60" t="str">
        <f t="shared" si="15"/>
        <v>–</v>
      </c>
      <c r="U93" s="60" t="str">
        <f t="shared" si="15"/>
        <v>–</v>
      </c>
      <c r="V93" s="60" t="str">
        <f t="shared" si="16"/>
        <v>–</v>
      </c>
      <c r="W93" s="60" t="str">
        <f t="shared" si="16"/>
        <v>–</v>
      </c>
      <c r="X93" s="60" t="str">
        <f t="shared" si="16"/>
        <v>–</v>
      </c>
      <c r="Y93" s="60" t="str">
        <f t="shared" si="16"/>
        <v>–</v>
      </c>
      <c r="Z93" s="60" t="str">
        <f t="shared" si="16"/>
        <v>–</v>
      </c>
      <c r="AA93" s="60" t="str">
        <f t="shared" si="16"/>
        <v>–</v>
      </c>
      <c r="AB93" s="60" t="str">
        <f t="shared" si="16"/>
        <v>–</v>
      </c>
      <c r="AC93" s="60" t="str">
        <f t="shared" si="10"/>
        <v>–</v>
      </c>
    </row>
    <row r="94" spans="1:29" ht="12.75" customHeight="1" x14ac:dyDescent="0.2">
      <c r="A94" s="47" t="s">
        <v>36</v>
      </c>
      <c r="B94" s="60" t="str">
        <f t="shared" si="14"/>
        <v/>
      </c>
      <c r="C94" s="60" t="str">
        <f t="shared" si="14"/>
        <v>–</v>
      </c>
      <c r="D94" s="60" t="str">
        <f t="shared" si="14"/>
        <v>–</v>
      </c>
      <c r="E94" s="60" t="str">
        <f t="shared" si="14"/>
        <v>–</v>
      </c>
      <c r="F94" s="60" t="str">
        <f t="shared" si="14"/>
        <v>–</v>
      </c>
      <c r="G94" s="60" t="str">
        <f t="shared" si="14"/>
        <v>–</v>
      </c>
      <c r="H94" s="60" t="str">
        <f t="shared" si="14"/>
        <v>–</v>
      </c>
      <c r="I94" s="60" t="str">
        <f t="shared" si="14"/>
        <v>–</v>
      </c>
      <c r="J94" s="60" t="str">
        <f t="shared" si="14"/>
        <v>–</v>
      </c>
      <c r="K94" s="60" t="str">
        <f t="shared" si="14"/>
        <v>–</v>
      </c>
      <c r="L94" s="60" t="str">
        <f t="shared" si="15"/>
        <v>–</v>
      </c>
      <c r="M94" s="60" t="str">
        <f t="shared" si="15"/>
        <v>–</v>
      </c>
      <c r="N94" s="60" t="str">
        <f t="shared" si="15"/>
        <v>–</v>
      </c>
      <c r="O94" s="60" t="str">
        <f t="shared" si="15"/>
        <v>–</v>
      </c>
      <c r="P94" s="60" t="str">
        <f t="shared" si="15"/>
        <v>–</v>
      </c>
      <c r="Q94" s="60" t="str">
        <f t="shared" si="15"/>
        <v>–</v>
      </c>
      <c r="R94" s="60" t="str">
        <f t="shared" si="15"/>
        <v>–</v>
      </c>
      <c r="S94" s="60" t="str">
        <f t="shared" si="15"/>
        <v>–</v>
      </c>
      <c r="T94" s="60" t="str">
        <f t="shared" si="15"/>
        <v>–</v>
      </c>
      <c r="U94" s="60" t="str">
        <f t="shared" si="15"/>
        <v>–</v>
      </c>
      <c r="V94" s="60" t="str">
        <f t="shared" si="16"/>
        <v>–</v>
      </c>
      <c r="W94" s="60" t="str">
        <f t="shared" si="16"/>
        <v>–</v>
      </c>
      <c r="X94" s="60" t="str">
        <f t="shared" si="16"/>
        <v>–</v>
      </c>
      <c r="Y94" s="60" t="str">
        <f t="shared" si="16"/>
        <v>–</v>
      </c>
      <c r="Z94" s="60" t="str">
        <f t="shared" si="16"/>
        <v>–</v>
      </c>
      <c r="AA94" s="60" t="str">
        <f t="shared" si="16"/>
        <v>–</v>
      </c>
      <c r="AB94" s="60" t="str">
        <f t="shared" si="16"/>
        <v>–</v>
      </c>
      <c r="AC94" s="60" t="str">
        <f t="shared" si="10"/>
        <v>–</v>
      </c>
    </row>
    <row r="95" spans="1:29" ht="12.75" customHeight="1" x14ac:dyDescent="0.2">
      <c r="A95" s="48" t="s">
        <v>37</v>
      </c>
      <c r="B95" s="60" t="str">
        <f t="shared" si="14"/>
        <v/>
      </c>
      <c r="C95" s="60" t="str">
        <f t="shared" si="14"/>
        <v>–</v>
      </c>
      <c r="D95" s="60">
        <f t="shared" si="14"/>
        <v>8.8477401099277264E-2</v>
      </c>
      <c r="E95" s="60">
        <f t="shared" si="14"/>
        <v>-2.4698632689473143</v>
      </c>
      <c r="F95" s="60">
        <f t="shared" si="14"/>
        <v>0.38500840625659061</v>
      </c>
      <c r="G95" s="60">
        <f t="shared" si="14"/>
        <v>0.15293420168123739</v>
      </c>
      <c r="H95" s="60">
        <f t="shared" si="14"/>
        <v>-0.19113875458099605</v>
      </c>
      <c r="I95" s="60">
        <f t="shared" si="14"/>
        <v>1.0375621015916781</v>
      </c>
      <c r="J95" s="60">
        <f t="shared" si="14"/>
        <v>0.14029142072251943</v>
      </c>
      <c r="K95" s="60">
        <f t="shared" si="14"/>
        <v>-0.19017023019976287</v>
      </c>
      <c r="L95" s="60">
        <f t="shared" si="15"/>
        <v>0.13037071635410014</v>
      </c>
      <c r="M95" s="60">
        <f t="shared" si="15"/>
        <v>-0.3715258759740927</v>
      </c>
      <c r="N95" s="60">
        <f t="shared" si="15"/>
        <v>0.69453504326273974</v>
      </c>
      <c r="O95" s="60">
        <f t="shared" si="15"/>
        <v>-5.6276678318397777E-2</v>
      </c>
      <c r="P95" s="60">
        <f t="shared" si="15"/>
        <v>-1.3215814238754193</v>
      </c>
      <c r="Q95" s="60">
        <f t="shared" si="15"/>
        <v>-3.7431545531498234</v>
      </c>
      <c r="R95" s="60">
        <f t="shared" si="15"/>
        <v>-1.2117976621385984</v>
      </c>
      <c r="S95" s="60">
        <f t="shared" si="15"/>
        <v>-6.4264865261387412</v>
      </c>
      <c r="T95" s="60">
        <f t="shared" si="15"/>
        <v>0.47119952981021229</v>
      </c>
      <c r="U95" s="60">
        <f t="shared" si="15"/>
        <v>0.123157688162016</v>
      </c>
      <c r="V95" s="60">
        <f t="shared" si="16"/>
        <v>-9.7899272546860816E-3</v>
      </c>
      <c r="W95" s="60">
        <f t="shared" si="16"/>
        <v>-0.191492530681039</v>
      </c>
      <c r="X95" s="60">
        <f t="shared" si="16"/>
        <v>1.2501431001612273E-2</v>
      </c>
      <c r="Y95" s="60">
        <f t="shared" si="16"/>
        <v>-0.2241527393862075</v>
      </c>
      <c r="Z95" s="60">
        <f t="shared" si="16"/>
        <v>-5.8977746811357812E-2</v>
      </c>
      <c r="AA95" s="60">
        <f t="shared" si="16"/>
        <v>0.20245589669049813</v>
      </c>
      <c r="AB95" s="60">
        <f t="shared" si="16"/>
        <v>-0.12710601812085331</v>
      </c>
      <c r="AC95" s="60">
        <f t="shared" si="10"/>
        <v>-2.0629145244021121</v>
      </c>
    </row>
    <row r="96" spans="1:29" ht="12.75" customHeight="1" x14ac:dyDescent="0.2">
      <c r="A96" s="47" t="s">
        <v>38</v>
      </c>
      <c r="B96" s="60" t="str">
        <f t="shared" si="14"/>
        <v/>
      </c>
      <c r="C96" s="60" t="str">
        <f t="shared" si="14"/>
        <v>–</v>
      </c>
      <c r="D96" s="60">
        <f t="shared" si="14"/>
        <v>-7.9687595106674558E-2</v>
      </c>
      <c r="E96" s="60">
        <f t="shared" si="14"/>
        <v>0.88014034366374538</v>
      </c>
      <c r="F96" s="60">
        <f t="shared" si="14"/>
        <v>8.0674303039545592E-2</v>
      </c>
      <c r="G96" s="60">
        <f t="shared" si="14"/>
        <v>8.3272186912841661E-3</v>
      </c>
      <c r="H96" s="60">
        <f t="shared" si="14"/>
        <v>-0.22539161331199642</v>
      </c>
      <c r="I96" s="60">
        <f t="shared" si="14"/>
        <v>0.44284747439679739</v>
      </c>
      <c r="J96" s="60">
        <f t="shared" si="14"/>
        <v>9.8273990002387457E-2</v>
      </c>
      <c r="K96" s="60">
        <f t="shared" si="14"/>
        <v>-8.7799516245493425E-2</v>
      </c>
      <c r="L96" s="60">
        <f t="shared" si="15"/>
        <v>2.3390962695096329E-2</v>
      </c>
      <c r="M96" s="60">
        <f t="shared" si="15"/>
        <v>-0.27458407817307218</v>
      </c>
      <c r="N96" s="60">
        <f t="shared" si="15"/>
        <v>0.39317373870502714</v>
      </c>
      <c r="O96" s="60">
        <f t="shared" si="15"/>
        <v>-5.6606067890357492E-2</v>
      </c>
      <c r="P96" s="60">
        <f t="shared" si="15"/>
        <v>-0.9603728354356037</v>
      </c>
      <c r="Q96" s="60">
        <f t="shared" si="15"/>
        <v>21.229239680286952</v>
      </c>
      <c r="R96" s="60">
        <f t="shared" si="15"/>
        <v>-0.85417815666857155</v>
      </c>
      <c r="S96" s="60">
        <f t="shared" si="15"/>
        <v>6.4453843084495572</v>
      </c>
      <c r="T96" s="60">
        <f t="shared" si="15"/>
        <v>0.2788821602340148</v>
      </c>
      <c r="U96" s="60">
        <f t="shared" si="15"/>
        <v>7.2805846611767366E-2</v>
      </c>
      <c r="V96" s="60">
        <f t="shared" si="16"/>
        <v>1.1605614496291938E-2</v>
      </c>
      <c r="W96" s="60">
        <f t="shared" si="16"/>
        <v>-0.13349474317841736</v>
      </c>
      <c r="X96" s="60">
        <f t="shared" si="16"/>
        <v>-1.2900949508576343E-2</v>
      </c>
      <c r="Y96" s="60">
        <f t="shared" si="16"/>
        <v>-0.1584513998914896</v>
      </c>
      <c r="Z96" s="60">
        <f t="shared" si="16"/>
        <v>4.2175447545638622E-2</v>
      </c>
      <c r="AA96" s="60">
        <f t="shared" si="16"/>
        <v>0.12088003335497977</v>
      </c>
      <c r="AB96" s="60">
        <f t="shared" si="16"/>
        <v>-0.12498190550651189</v>
      </c>
      <c r="AC96" s="60">
        <f t="shared" si="10"/>
        <v>2.8354454280016483E-2</v>
      </c>
    </row>
    <row r="97" spans="1:29" ht="12.75" customHeight="1" x14ac:dyDescent="0.2">
      <c r="A97" s="47" t="s">
        <v>39</v>
      </c>
      <c r="B97" s="60" t="str">
        <f t="shared" ref="B97:K110" si="17">IFERROR(IF(OR(SECTOR_AAC=0,SECTOR_AAC=-1), CHAR(150), SECTOR_AAC), IF(COLUMN() &lt;= 2, "", CHAR(150)))</f>
        <v/>
      </c>
      <c r="C97" s="60" t="str">
        <f t="shared" si="17"/>
        <v>–</v>
      </c>
      <c r="D97" s="60">
        <f t="shared" si="17"/>
        <v>-7.6265508383365321E-2</v>
      </c>
      <c r="E97" s="60">
        <f t="shared" si="17"/>
        <v>-8.5782918483291559E-2</v>
      </c>
      <c r="F97" s="60">
        <f t="shared" si="17"/>
        <v>-9.1407291802445223E-2</v>
      </c>
      <c r="G97" s="60">
        <f t="shared" si="17"/>
        <v>-7.8822666477637582E-2</v>
      </c>
      <c r="H97" s="60">
        <f t="shared" si="17"/>
        <v>-6.2144552321172775E-2</v>
      </c>
      <c r="I97" s="60">
        <f t="shared" si="17"/>
        <v>-9.103199681497387E-2</v>
      </c>
      <c r="J97" s="60">
        <f t="shared" si="17"/>
        <v>-9.7539877534717156E-2</v>
      </c>
      <c r="K97" s="60">
        <f t="shared" si="17"/>
        <v>-0.10471083853955321</v>
      </c>
      <c r="L97" s="60">
        <f t="shared" ref="L97:U110" si="18">IFERROR(IF(OR(SECTOR_AAC=0,SECTOR_AAC=-1), CHAR(150), SECTOR_AAC), IF(COLUMN() &lt;= 2, "", CHAR(150)))</f>
        <v>-5.2640607382178239E-2</v>
      </c>
      <c r="M97" s="60">
        <f t="shared" si="18"/>
        <v>-4.8514140984258325E-2</v>
      </c>
      <c r="N97" s="60">
        <f t="shared" si="18"/>
        <v>-6.1018933551277743E-2</v>
      </c>
      <c r="O97" s="60">
        <f t="shared" si="18"/>
        <v>-5.7075480537564838E-2</v>
      </c>
      <c r="P97" s="60">
        <f t="shared" si="18"/>
        <v>-4.0144023903330606E-2</v>
      </c>
      <c r="Q97" s="60">
        <f t="shared" si="18"/>
        <v>-9.1236304189057482E-2</v>
      </c>
      <c r="R97" s="60">
        <f t="shared" si="18"/>
        <v>-8.7266587526313E-2</v>
      </c>
      <c r="S97" s="60">
        <f t="shared" si="18"/>
        <v>-0.10473543621333381</v>
      </c>
      <c r="T97" s="60">
        <f t="shared" si="18"/>
        <v>-0.27420923637784922</v>
      </c>
      <c r="U97" s="60">
        <f t="shared" si="18"/>
        <v>-0.18296320907445895</v>
      </c>
      <c r="V97" s="60">
        <f t="shared" ref="V97:AB110" si="19">IFERROR(IF(OR(SECTOR_AAC=0,SECTOR_AAC=-1), CHAR(150), SECTOR_AAC), IF(COLUMN() &lt;= 2, "", CHAR(150)))</f>
        <v>-2.7124653767433893E-2</v>
      </c>
      <c r="W97" s="60">
        <f t="shared" si="19"/>
        <v>-5.7028908106843912E-2</v>
      </c>
      <c r="X97" s="60">
        <f t="shared" si="19"/>
        <v>-1.0363103303322352E-2</v>
      </c>
      <c r="Y97" s="60">
        <f t="shared" si="19"/>
        <v>-1.4131381048509972E-4</v>
      </c>
      <c r="Z97" s="60">
        <f t="shared" si="19"/>
        <v>3.338242387100232E-3</v>
      </c>
      <c r="AA97" s="60">
        <f t="shared" si="19"/>
        <v>-1.5885029253089766E-2</v>
      </c>
      <c r="AB97" s="60">
        <f t="shared" si="19"/>
        <v>-3.2304390315901821E-2</v>
      </c>
      <c r="AC97" s="60">
        <f t="shared" si="10"/>
        <v>-7.4991491395894783E-2</v>
      </c>
    </row>
    <row r="98" spans="1:29" ht="12.75" customHeight="1" x14ac:dyDescent="0.2">
      <c r="A98" s="47" t="s">
        <v>40</v>
      </c>
      <c r="B98" s="60" t="str">
        <f t="shared" si="17"/>
        <v/>
      </c>
      <c r="C98" s="60" t="str">
        <f t="shared" si="17"/>
        <v>–</v>
      </c>
      <c r="D98" s="60">
        <f t="shared" si="17"/>
        <v>2.5221670809517427E-2</v>
      </c>
      <c r="E98" s="60">
        <f t="shared" si="17"/>
        <v>2.2710593983112259E-2</v>
      </c>
      <c r="F98" s="60">
        <f t="shared" si="17"/>
        <v>2.3488715662400628E-2</v>
      </c>
      <c r="G98" s="60">
        <f t="shared" si="17"/>
        <v>2.4074950518953031E-2</v>
      </c>
      <c r="H98" s="60">
        <f t="shared" si="17"/>
        <v>-0.26857591258046121</v>
      </c>
      <c r="I98" s="60">
        <f t="shared" si="17"/>
        <v>3.4559471236363937E-3</v>
      </c>
      <c r="J98" s="60">
        <f t="shared" si="17"/>
        <v>3.2226756282425217E-3</v>
      </c>
      <c r="K98" s="60">
        <f t="shared" si="17"/>
        <v>6.6375239644727024E-3</v>
      </c>
      <c r="L98" s="60">
        <f t="shared" si="18"/>
        <v>-5.5044226331817603E-2</v>
      </c>
      <c r="M98" s="60">
        <f t="shared" si="18"/>
        <v>-5.4601819519915384E-2</v>
      </c>
      <c r="N98" s="60">
        <f t="shared" si="18"/>
        <v>-6.1991458216060447E-2</v>
      </c>
      <c r="O98" s="60">
        <f t="shared" si="18"/>
        <v>-6.3456242392383455E-2</v>
      </c>
      <c r="P98" s="60">
        <f t="shared" si="18"/>
        <v>-6.3746266472841873E-2</v>
      </c>
      <c r="Q98" s="60">
        <f t="shared" si="18"/>
        <v>-7.6319770047076574E-2</v>
      </c>
      <c r="R98" s="60">
        <f t="shared" si="18"/>
        <v>-9.3559922020247988E-2</v>
      </c>
      <c r="S98" s="60">
        <f t="shared" si="18"/>
        <v>-0.10413755618971399</v>
      </c>
      <c r="T98" s="60">
        <f t="shared" si="18"/>
        <v>-0.20208681222790448</v>
      </c>
      <c r="U98" s="60">
        <f t="shared" si="18"/>
        <v>-0.23124124399905732</v>
      </c>
      <c r="V98" s="60">
        <f t="shared" si="19"/>
        <v>-0.13096528090455073</v>
      </c>
      <c r="W98" s="60">
        <f t="shared" si="19"/>
        <v>-0.1711192369610911</v>
      </c>
      <c r="X98" s="60">
        <f t="shared" si="19"/>
        <v>-0.21954965180095143</v>
      </c>
      <c r="Y98" s="60">
        <f t="shared" si="19"/>
        <v>-0.20730920838408207</v>
      </c>
      <c r="Z98" s="60">
        <f t="shared" si="19"/>
        <v>-0.3239016817423449</v>
      </c>
      <c r="AA98" s="60">
        <f t="shared" si="19"/>
        <v>-0.3502628464739227</v>
      </c>
      <c r="AB98" s="60">
        <f t="shared" si="19"/>
        <v>-0.26813861385350291</v>
      </c>
      <c r="AC98" s="60">
        <f t="shared" si="10"/>
        <v>-0.12129475231967501</v>
      </c>
    </row>
    <row r="99" spans="1:29" ht="12.75" customHeight="1" x14ac:dyDescent="0.2">
      <c r="A99" s="47" t="s">
        <v>41</v>
      </c>
      <c r="B99" s="60" t="str">
        <f t="shared" si="17"/>
        <v/>
      </c>
      <c r="C99" s="60" t="str">
        <f t="shared" si="17"/>
        <v>–</v>
      </c>
      <c r="D99" s="60" t="str">
        <f t="shared" si="17"/>
        <v>–</v>
      </c>
      <c r="E99" s="60" t="str">
        <f t="shared" si="17"/>
        <v>–</v>
      </c>
      <c r="F99" s="60" t="str">
        <f t="shared" si="17"/>
        <v>–</v>
      </c>
      <c r="G99" s="60" t="str">
        <f t="shared" si="17"/>
        <v>–</v>
      </c>
      <c r="H99" s="60" t="str">
        <f t="shared" si="17"/>
        <v>–</v>
      </c>
      <c r="I99" s="60">
        <f t="shared" si="17"/>
        <v>0.25471257113505308</v>
      </c>
      <c r="J99" s="60">
        <f t="shared" si="17"/>
        <v>0.20300471757018013</v>
      </c>
      <c r="K99" s="60">
        <f t="shared" si="17"/>
        <v>0.16874806441340251</v>
      </c>
      <c r="L99" s="60">
        <f t="shared" si="18"/>
        <v>0.14438360973723996</v>
      </c>
      <c r="M99" s="60">
        <f t="shared" si="18"/>
        <v>0.12616714230151493</v>
      </c>
      <c r="N99" s="60">
        <f t="shared" si="18"/>
        <v>0.11203234188102873</v>
      </c>
      <c r="O99" s="60">
        <f t="shared" si="18"/>
        <v>0.10074557875856716</v>
      </c>
      <c r="P99" s="60">
        <f t="shared" si="18"/>
        <v>9.1524854337529549E-2</v>
      </c>
      <c r="Q99" s="60">
        <f t="shared" si="18"/>
        <v>8.3850453770078159E-2</v>
      </c>
      <c r="R99" s="60">
        <f t="shared" si="18"/>
        <v>7.736349002614884E-2</v>
      </c>
      <c r="S99" s="60">
        <f t="shared" si="18"/>
        <v>7.2252234597172338E-2</v>
      </c>
      <c r="T99" s="60">
        <f t="shared" si="18"/>
        <v>-0.13494076143145617</v>
      </c>
      <c r="U99" s="60">
        <f t="shared" si="18"/>
        <v>2.001518294871163E-2</v>
      </c>
      <c r="V99" s="60">
        <f t="shared" si="19"/>
        <v>1.9622436296340862E-2</v>
      </c>
      <c r="W99" s="60">
        <f t="shared" si="19"/>
        <v>1.9244806310470652E-2</v>
      </c>
      <c r="X99" s="60">
        <f t="shared" si="19"/>
        <v>1.8881436717977262E-2</v>
      </c>
      <c r="Y99" s="60">
        <f t="shared" si="19"/>
        <v>1.8531534717914022E-2</v>
      </c>
      <c r="Z99" s="60">
        <f t="shared" si="19"/>
        <v>1.8194365207395702E-2</v>
      </c>
      <c r="AA99" s="60">
        <f t="shared" si="19"/>
        <v>1.786924562648684E-2</v>
      </c>
      <c r="AB99" s="60">
        <f t="shared" si="19"/>
        <v>-5.0766862267808466E-2</v>
      </c>
      <c r="AC99" s="60" t="str">
        <f t="shared" si="10"/>
        <v>–</v>
      </c>
    </row>
    <row r="100" spans="1:29" ht="12.75" customHeight="1" x14ac:dyDescent="0.2">
      <c r="A100" s="47" t="s">
        <v>42</v>
      </c>
      <c r="B100" s="60" t="str">
        <f t="shared" si="17"/>
        <v/>
      </c>
      <c r="C100" s="60" t="str">
        <f t="shared" si="17"/>
        <v>–</v>
      </c>
      <c r="D100" s="60">
        <f t="shared" si="17"/>
        <v>0.27526236960068995</v>
      </c>
      <c r="E100" s="60">
        <f t="shared" si="17"/>
        <v>6.4397853317659237E-2</v>
      </c>
      <c r="F100" s="60">
        <f t="shared" si="17"/>
        <v>5.8457971112197749E-2</v>
      </c>
      <c r="G100" s="60">
        <f t="shared" si="17"/>
        <v>5.7355549929749339E-2</v>
      </c>
      <c r="H100" s="60">
        <f t="shared" si="17"/>
        <v>10.385566069032128</v>
      </c>
      <c r="I100" s="60">
        <f t="shared" si="17"/>
        <v>0.24390299375831703</v>
      </c>
      <c r="J100" s="60">
        <f t="shared" si="17"/>
        <v>0.19642861551890189</v>
      </c>
      <c r="K100" s="60">
        <f t="shared" si="17"/>
        <v>0.16410418995288656</v>
      </c>
      <c r="L100" s="60">
        <f t="shared" si="18"/>
        <v>0.14126270296613375</v>
      </c>
      <c r="M100" s="60">
        <f t="shared" si="18"/>
        <v>0.12376581430414468</v>
      </c>
      <c r="N100" s="60">
        <f t="shared" si="18"/>
        <v>0.11003192591620636</v>
      </c>
      <c r="O100" s="60">
        <f t="shared" si="18"/>
        <v>9.9207576351482363E-2</v>
      </c>
      <c r="P100" s="60">
        <f t="shared" si="18"/>
        <v>9.0349874929041896E-2</v>
      </c>
      <c r="Q100" s="60">
        <f t="shared" si="18"/>
        <v>8.2820332465830093E-2</v>
      </c>
      <c r="R100" s="60">
        <f t="shared" si="18"/>
        <v>7.6653970027575458E-2</v>
      </c>
      <c r="S100" s="60">
        <f t="shared" si="18"/>
        <v>7.106325977776784E-2</v>
      </c>
      <c r="T100" s="60">
        <f t="shared" si="18"/>
        <v>-6.6997235058012805E-3</v>
      </c>
      <c r="U100" s="60">
        <f t="shared" si="18"/>
        <v>4.2561167428802893E-2</v>
      </c>
      <c r="V100" s="60">
        <f t="shared" si="19"/>
        <v>4.0809508998256527E-2</v>
      </c>
      <c r="W100" s="60">
        <f t="shared" si="19"/>
        <v>3.9219295329797621E-2</v>
      </c>
      <c r="X100" s="60">
        <f t="shared" si="19"/>
        <v>3.6715604335705754E-2</v>
      </c>
      <c r="Y100" s="60">
        <f t="shared" si="19"/>
        <v>3.5381002507187231E-2</v>
      </c>
      <c r="Z100" s="60">
        <f t="shared" si="19"/>
        <v>3.415937661113011E-2</v>
      </c>
      <c r="AA100" s="60">
        <f t="shared" si="19"/>
        <v>3.3009594099484341E-2</v>
      </c>
      <c r="AB100" s="60">
        <f t="shared" si="19"/>
        <v>-1.84659268116103E-2</v>
      </c>
      <c r="AC100" s="60">
        <f t="shared" si="10"/>
        <v>0.19187038838287807</v>
      </c>
    </row>
    <row r="101" spans="1:29" ht="12.75" customHeight="1" x14ac:dyDescent="0.2">
      <c r="A101" s="47" t="s">
        <v>43</v>
      </c>
      <c r="B101" s="60" t="str">
        <f t="shared" si="17"/>
        <v/>
      </c>
      <c r="C101" s="60" t="str">
        <f t="shared" si="17"/>
        <v>–</v>
      </c>
      <c r="D101" s="60">
        <f t="shared" si="17"/>
        <v>-0.22541767905249921</v>
      </c>
      <c r="E101" s="60">
        <f t="shared" si="17"/>
        <v>-0.58084218234347329</v>
      </c>
      <c r="F101" s="60">
        <f t="shared" si="17"/>
        <v>-0.91073451452849596</v>
      </c>
      <c r="G101" s="60">
        <f t="shared" si="17"/>
        <v>-8.6279749185122192</v>
      </c>
      <c r="H101" s="60">
        <f t="shared" si="17"/>
        <v>4.0026282694252906</v>
      </c>
      <c r="I101" s="60">
        <f t="shared" si="17"/>
        <v>0.11254571126876645</v>
      </c>
      <c r="J101" s="60">
        <f t="shared" si="17"/>
        <v>0.12013384308602859</v>
      </c>
      <c r="K101" s="60">
        <f t="shared" si="17"/>
        <v>-0.11670948667672276</v>
      </c>
      <c r="L101" s="60">
        <f t="shared" si="18"/>
        <v>0.18184567593225642</v>
      </c>
      <c r="M101" s="60">
        <f t="shared" si="18"/>
        <v>-6.5526448737165954E-2</v>
      </c>
      <c r="N101" s="60">
        <f t="shared" si="18"/>
        <v>0.10018027348064185</v>
      </c>
      <c r="O101" s="60">
        <f t="shared" si="18"/>
        <v>5.6432771044749419E-2</v>
      </c>
      <c r="P101" s="60">
        <f t="shared" si="18"/>
        <v>-6.3185462633242429E-2</v>
      </c>
      <c r="Q101" s="60">
        <f t="shared" si="18"/>
        <v>0.12689772959145862</v>
      </c>
      <c r="R101" s="60">
        <f t="shared" si="18"/>
        <v>-6.6097006064502084E-2</v>
      </c>
      <c r="S101" s="60">
        <f t="shared" si="18"/>
        <v>0.17562440831694581</v>
      </c>
      <c r="T101" s="60">
        <f t="shared" si="18"/>
        <v>0.20650074412244224</v>
      </c>
      <c r="U101" s="60">
        <f t="shared" si="18"/>
        <v>3.2376625793317348E-2</v>
      </c>
      <c r="V101" s="60">
        <f t="shared" si="19"/>
        <v>-0.14571679344647481</v>
      </c>
      <c r="W101" s="60">
        <f t="shared" si="19"/>
        <v>-0.1462230525377104</v>
      </c>
      <c r="X101" s="60">
        <f t="shared" si="19"/>
        <v>-0.10641089406021453</v>
      </c>
      <c r="Y101" s="60">
        <f t="shared" si="19"/>
        <v>-0.18018032834572217</v>
      </c>
      <c r="Z101" s="60">
        <f t="shared" si="19"/>
        <v>-0.24216967336358663</v>
      </c>
      <c r="AA101" s="60">
        <f t="shared" si="19"/>
        <v>-7.4813804179887922E-2</v>
      </c>
      <c r="AB101" s="60">
        <f t="shared" si="19"/>
        <v>-5.4177696021489585E-2</v>
      </c>
      <c r="AC101" s="60">
        <f t="shared" si="10"/>
        <v>-1.9910827999913971</v>
      </c>
    </row>
    <row r="102" spans="1:29" ht="12.75" customHeight="1" x14ac:dyDescent="0.2">
      <c r="A102" s="47" t="s">
        <v>44</v>
      </c>
      <c r="B102" s="60" t="str">
        <f t="shared" si="17"/>
        <v/>
      </c>
      <c r="C102" s="60" t="str">
        <f t="shared" si="17"/>
        <v>–</v>
      </c>
      <c r="D102" s="60">
        <f t="shared" si="17"/>
        <v>-0.13081006280423568</v>
      </c>
      <c r="E102" s="60">
        <f t="shared" si="17"/>
        <v>-0.17480534790010627</v>
      </c>
      <c r="F102" s="60">
        <f t="shared" si="17"/>
        <v>-0.17881743429442076</v>
      </c>
      <c r="G102" s="60">
        <f t="shared" si="17"/>
        <v>8.5530792431259162E-2</v>
      </c>
      <c r="H102" s="60">
        <f t="shared" si="17"/>
        <v>-0.11709734081621426</v>
      </c>
      <c r="I102" s="60">
        <f t="shared" si="17"/>
        <v>0.19476796924472839</v>
      </c>
      <c r="J102" s="60">
        <f t="shared" si="17"/>
        <v>-0.26045696690799991</v>
      </c>
      <c r="K102" s="60">
        <f t="shared" si="17"/>
        <v>-0.53096513258822364</v>
      </c>
      <c r="L102" s="60">
        <f t="shared" si="18"/>
        <v>0.79501194810280307</v>
      </c>
      <c r="M102" s="60">
        <f t="shared" si="18"/>
        <v>0.38688502803846947</v>
      </c>
      <c r="N102" s="60">
        <f t="shared" si="18"/>
        <v>-9.0638457233697012E-2</v>
      </c>
      <c r="O102" s="60">
        <f t="shared" si="18"/>
        <v>1.721944385520624E-2</v>
      </c>
      <c r="P102" s="60">
        <f t="shared" si="18"/>
        <v>0.15715997363597589</v>
      </c>
      <c r="Q102" s="60">
        <f t="shared" si="18"/>
        <v>-3.115716282049541E-2</v>
      </c>
      <c r="R102" s="60">
        <f t="shared" si="18"/>
        <v>-0.22882696162778537</v>
      </c>
      <c r="S102" s="60">
        <f t="shared" si="18"/>
        <v>-2.1569929316053171E-2</v>
      </c>
      <c r="T102" s="60">
        <f t="shared" si="18"/>
        <v>-0.3344235811517372</v>
      </c>
      <c r="U102" s="60">
        <f t="shared" si="18"/>
        <v>0.1290125864537679</v>
      </c>
      <c r="V102" s="60">
        <f t="shared" si="19"/>
        <v>4.0886881121476648E-2</v>
      </c>
      <c r="W102" s="60">
        <f t="shared" si="19"/>
        <v>-0.59198964921711106</v>
      </c>
      <c r="X102" s="60">
        <f t="shared" si="19"/>
        <v>1.7874102546842563</v>
      </c>
      <c r="Y102" s="60">
        <f t="shared" si="19"/>
        <v>-0.24492032044129874</v>
      </c>
      <c r="Z102" s="60">
        <f t="shared" si="19"/>
        <v>-1.3039056106224678</v>
      </c>
      <c r="AA102" s="60">
        <f t="shared" si="19"/>
        <v>-2.1337757385388612</v>
      </c>
      <c r="AB102" s="60">
        <f t="shared" si="19"/>
        <v>1.4034249352274819</v>
      </c>
      <c r="AC102" s="60">
        <f t="shared" si="10"/>
        <v>-5.341705491178006E-2</v>
      </c>
    </row>
    <row r="103" spans="1:29" ht="12.75" customHeight="1" x14ac:dyDescent="0.2">
      <c r="A103" s="47" t="s">
        <v>45</v>
      </c>
      <c r="B103" s="60" t="str">
        <f t="shared" si="17"/>
        <v/>
      </c>
      <c r="C103" s="60" t="str">
        <f t="shared" si="17"/>
        <v>–</v>
      </c>
      <c r="D103" s="60" t="str">
        <f t="shared" si="17"/>
        <v>–</v>
      </c>
      <c r="E103" s="60" t="str">
        <f t="shared" si="17"/>
        <v>–</v>
      </c>
      <c r="F103" s="60" t="str">
        <f t="shared" si="17"/>
        <v>–</v>
      </c>
      <c r="G103" s="60" t="str">
        <f t="shared" si="17"/>
        <v>–</v>
      </c>
      <c r="H103" s="60" t="str">
        <f t="shared" si="17"/>
        <v>–</v>
      </c>
      <c r="I103" s="60" t="str">
        <f t="shared" si="17"/>
        <v>–</v>
      </c>
      <c r="J103" s="60" t="str">
        <f t="shared" si="17"/>
        <v>–</v>
      </c>
      <c r="K103" s="60" t="str">
        <f t="shared" si="17"/>
        <v>–</v>
      </c>
      <c r="L103" s="60" t="str">
        <f t="shared" si="18"/>
        <v>–</v>
      </c>
      <c r="M103" s="60" t="str">
        <f t="shared" si="18"/>
        <v>–</v>
      </c>
      <c r="N103" s="60" t="str">
        <f t="shared" si="18"/>
        <v>–</v>
      </c>
      <c r="O103" s="60" t="str">
        <f t="shared" si="18"/>
        <v>–</v>
      </c>
      <c r="P103" s="60" t="str">
        <f t="shared" si="18"/>
        <v>–</v>
      </c>
      <c r="Q103" s="60" t="str">
        <f t="shared" si="18"/>
        <v>–</v>
      </c>
      <c r="R103" s="60" t="str">
        <f t="shared" si="18"/>
        <v>–</v>
      </c>
      <c r="S103" s="60" t="str">
        <f t="shared" si="18"/>
        <v>–</v>
      </c>
      <c r="T103" s="60" t="str">
        <f t="shared" si="18"/>
        <v>–</v>
      </c>
      <c r="U103" s="60" t="str">
        <f t="shared" si="18"/>
        <v>–</v>
      </c>
      <c r="V103" s="60" t="str">
        <f t="shared" si="19"/>
        <v>–</v>
      </c>
      <c r="W103" s="60" t="str">
        <f t="shared" si="19"/>
        <v>–</v>
      </c>
      <c r="X103" s="60" t="str">
        <f t="shared" si="19"/>
        <v>–</v>
      </c>
      <c r="Y103" s="60" t="str">
        <f t="shared" si="19"/>
        <v>–</v>
      </c>
      <c r="Z103" s="60" t="str">
        <f t="shared" si="19"/>
        <v>–</v>
      </c>
      <c r="AA103" s="60" t="str">
        <f t="shared" si="19"/>
        <v>–</v>
      </c>
      <c r="AB103" s="60" t="str">
        <f t="shared" si="19"/>
        <v>–</v>
      </c>
      <c r="AC103" s="60" t="str">
        <f t="shared" si="10"/>
        <v>–</v>
      </c>
    </row>
    <row r="104" spans="1:29" ht="12.75" customHeight="1" x14ac:dyDescent="0.2">
      <c r="A104" s="48" t="s">
        <v>46</v>
      </c>
      <c r="B104" s="60" t="str">
        <f t="shared" si="17"/>
        <v/>
      </c>
      <c r="C104" s="60" t="str">
        <f t="shared" si="17"/>
        <v>–</v>
      </c>
      <c r="D104" s="60">
        <f t="shared" si="17"/>
        <v>3.5367975832707677E-2</v>
      </c>
      <c r="E104" s="60">
        <f t="shared" si="17"/>
        <v>4.1692920577852233E-2</v>
      </c>
      <c r="F104" s="60">
        <f t="shared" si="17"/>
        <v>3.1731247014931352E-2</v>
      </c>
      <c r="G104" s="60">
        <f t="shared" si="17"/>
        <v>4.6550458083470359E-2</v>
      </c>
      <c r="H104" s="60">
        <f t="shared" si="17"/>
        <v>4.6732078117343256E-2</v>
      </c>
      <c r="I104" s="60">
        <f t="shared" si="17"/>
        <v>5.867220204204715E-3</v>
      </c>
      <c r="J104" s="60">
        <f t="shared" si="17"/>
        <v>3.0706662321972722E-2</v>
      </c>
      <c r="K104" s="60">
        <f t="shared" si="17"/>
        <v>4.2505677580680024E-2</v>
      </c>
      <c r="L104" s="60">
        <f t="shared" si="18"/>
        <v>1.0729265430152513E-2</v>
      </c>
      <c r="M104" s="60">
        <f t="shared" si="18"/>
        <v>1.0647124336039537E-2</v>
      </c>
      <c r="N104" s="60">
        <f t="shared" si="18"/>
        <v>2.0295645163427078E-2</v>
      </c>
      <c r="O104" s="60">
        <f t="shared" si="18"/>
        <v>3.9737365832593241E-2</v>
      </c>
      <c r="P104" s="60">
        <f t="shared" si="18"/>
        <v>4.5796276839959793E-2</v>
      </c>
      <c r="Q104" s="60">
        <f t="shared" si="18"/>
        <v>1.4576655597671406E-2</v>
      </c>
      <c r="R104" s="60">
        <f t="shared" si="18"/>
        <v>-5.4999743056786676E-2</v>
      </c>
      <c r="S104" s="60">
        <f t="shared" si="18"/>
        <v>-9.7820662493018906E-3</v>
      </c>
      <c r="T104" s="60">
        <f t="shared" si="18"/>
        <v>-1.9123648300771845E-2</v>
      </c>
      <c r="U104" s="60">
        <f t="shared" si="18"/>
        <v>-5.9767507715011825E-2</v>
      </c>
      <c r="V104" s="60">
        <f t="shared" si="19"/>
        <v>-2.0760731801991561E-2</v>
      </c>
      <c r="W104" s="60">
        <f t="shared" si="19"/>
        <v>8.53439102393172E-3</v>
      </c>
      <c r="X104" s="60">
        <f t="shared" si="19"/>
        <v>1.8479039415139509E-2</v>
      </c>
      <c r="Y104" s="60">
        <f t="shared" si="19"/>
        <v>-3.2525495415934524E-2</v>
      </c>
      <c r="Z104" s="60">
        <f t="shared" si="19"/>
        <v>-3.6021435548032943E-2</v>
      </c>
      <c r="AA104" s="60">
        <f t="shared" si="19"/>
        <v>-3.5654517145030096E-2</v>
      </c>
      <c r="AB104" s="60">
        <f t="shared" si="19"/>
        <v>6.4768750832893129E-3</v>
      </c>
      <c r="AC104" s="60">
        <f t="shared" si="10"/>
        <v>6.9923372063791511E-3</v>
      </c>
    </row>
    <row r="105" spans="1:29" ht="12.75" customHeight="1" x14ac:dyDescent="0.2">
      <c r="A105" s="47" t="s">
        <v>47</v>
      </c>
      <c r="B105" s="60" t="str">
        <f t="shared" si="17"/>
        <v/>
      </c>
      <c r="C105" s="60" t="str">
        <f t="shared" si="17"/>
        <v>–</v>
      </c>
      <c r="D105" s="60">
        <f t="shared" si="17"/>
        <v>4.9620174730323319E-2</v>
      </c>
      <c r="E105" s="60">
        <f t="shared" si="17"/>
        <v>5.1075874810525557E-2</v>
      </c>
      <c r="F105" s="60">
        <f t="shared" si="17"/>
        <v>5.0218788731097641E-2</v>
      </c>
      <c r="G105" s="60">
        <f t="shared" si="17"/>
        <v>4.9479723692763322E-2</v>
      </c>
      <c r="H105" s="60">
        <f t="shared" si="17"/>
        <v>5.0054813891060812E-2</v>
      </c>
      <c r="I105" s="60">
        <f t="shared" si="17"/>
        <v>4.9352583610372536E-2</v>
      </c>
      <c r="J105" s="60">
        <f t="shared" si="17"/>
        <v>4.9566277671446057E-2</v>
      </c>
      <c r="K105" s="60">
        <f t="shared" si="17"/>
        <v>5.0794122301734301E-2</v>
      </c>
      <c r="L105" s="60">
        <f t="shared" si="18"/>
        <v>5.7593008334027918E-2</v>
      </c>
      <c r="M105" s="60">
        <f t="shared" si="18"/>
        <v>5.5283886841489771E-2</v>
      </c>
      <c r="N105" s="60">
        <f t="shared" si="18"/>
        <v>3.460286030866766E-2</v>
      </c>
      <c r="O105" s="60">
        <f t="shared" si="18"/>
        <v>2.7979136126715431E-2</v>
      </c>
      <c r="P105" s="60">
        <f t="shared" si="18"/>
        <v>2.3904681264171002E-2</v>
      </c>
      <c r="Q105" s="60">
        <f t="shared" si="18"/>
        <v>4.8215431606661863E-3</v>
      </c>
      <c r="R105" s="60">
        <f t="shared" si="18"/>
        <v>-3.0905574249924017E-2</v>
      </c>
      <c r="S105" s="60">
        <f t="shared" si="18"/>
        <v>-1.2293036354793063E-2</v>
      </c>
      <c r="T105" s="60">
        <f t="shared" si="18"/>
        <v>-1.3561870643259422E-2</v>
      </c>
      <c r="U105" s="60">
        <f t="shared" si="18"/>
        <v>-2.0884921440162962E-2</v>
      </c>
      <c r="V105" s="60">
        <f t="shared" si="19"/>
        <v>-4.6743360222913921E-3</v>
      </c>
      <c r="W105" s="60">
        <f t="shared" si="19"/>
        <v>-3.245807197031092E-2</v>
      </c>
      <c r="X105" s="60">
        <f t="shared" si="19"/>
        <v>-9.0445184144574142E-3</v>
      </c>
      <c r="Y105" s="60">
        <f t="shared" si="19"/>
        <v>-3.8810853071227336E-2</v>
      </c>
      <c r="Z105" s="60">
        <f t="shared" si="19"/>
        <v>-5.1752141659810236E-2</v>
      </c>
      <c r="AA105" s="60">
        <f t="shared" si="19"/>
        <v>-5.7481311413294933E-2</v>
      </c>
      <c r="AB105" s="60">
        <f t="shared" si="19"/>
        <v>-6.0537575226382589E-3</v>
      </c>
      <c r="AC105" s="60">
        <f t="shared" si="10"/>
        <v>1.2357334335867387E-2</v>
      </c>
    </row>
    <row r="106" spans="1:29" ht="12.75" customHeight="1" x14ac:dyDescent="0.2">
      <c r="A106" s="47" t="s">
        <v>48</v>
      </c>
      <c r="B106" s="60" t="str">
        <f t="shared" si="17"/>
        <v/>
      </c>
      <c r="C106" s="60" t="str">
        <f t="shared" si="17"/>
        <v>–</v>
      </c>
      <c r="D106" s="60" t="str">
        <f t="shared" si="17"/>
        <v>–</v>
      </c>
      <c r="E106" s="60" t="str">
        <f t="shared" si="17"/>
        <v>–</v>
      </c>
      <c r="F106" s="60" t="str">
        <f t="shared" si="17"/>
        <v>–</v>
      </c>
      <c r="G106" s="60">
        <f t="shared" si="17"/>
        <v>0.74765408679473055</v>
      </c>
      <c r="H106" s="60">
        <f t="shared" si="17"/>
        <v>0.25675844919683999</v>
      </c>
      <c r="I106" s="60">
        <f t="shared" si="17"/>
        <v>3.5638604710626076E-3</v>
      </c>
      <c r="J106" s="60">
        <f t="shared" si="17"/>
        <v>2.7546598305018488E-2</v>
      </c>
      <c r="K106" s="60">
        <f t="shared" si="17"/>
        <v>2.5742159973290768E-2</v>
      </c>
      <c r="L106" s="60">
        <f t="shared" si="18"/>
        <v>-1.5993952459129157E-2</v>
      </c>
      <c r="M106" s="60">
        <f t="shared" si="18"/>
        <v>0.1961693816858272</v>
      </c>
      <c r="N106" s="60">
        <f t="shared" si="18"/>
        <v>1.2734635090097424E-2</v>
      </c>
      <c r="O106" s="60">
        <f t="shared" si="18"/>
        <v>-0.45734986978667913</v>
      </c>
      <c r="P106" s="60">
        <f t="shared" si="18"/>
        <v>2.0787111438279942</v>
      </c>
      <c r="Q106" s="60">
        <f t="shared" si="18"/>
        <v>-0.44537891221772918</v>
      </c>
      <c r="R106" s="60">
        <f t="shared" si="18"/>
        <v>1.3698630136986356E-2</v>
      </c>
      <c r="S106" s="60">
        <f t="shared" si="18"/>
        <v>-5.8062407263550497E-3</v>
      </c>
      <c r="T106" s="60">
        <f t="shared" si="18"/>
        <v>1.8858093685421684E-2</v>
      </c>
      <c r="U106" s="60">
        <f t="shared" si="18"/>
        <v>0.30197618041084029</v>
      </c>
      <c r="V106" s="60">
        <f t="shared" si="19"/>
        <v>0.20069745589931154</v>
      </c>
      <c r="W106" s="60">
        <f t="shared" si="19"/>
        <v>6.6096128359921069E-2</v>
      </c>
      <c r="X106" s="60">
        <f t="shared" si="19"/>
        <v>-6.7681369489076326E-2</v>
      </c>
      <c r="Y106" s="60">
        <f t="shared" si="19"/>
        <v>6.9818650419872341E-2</v>
      </c>
      <c r="Z106" s="60">
        <f t="shared" si="19"/>
        <v>-6.5133608233523987E-2</v>
      </c>
      <c r="AA106" s="60">
        <f t="shared" si="19"/>
        <v>4.4378724094404465E-2</v>
      </c>
      <c r="AB106" s="60">
        <f t="shared" si="19"/>
        <v>-4.124796512121609E-3</v>
      </c>
      <c r="AC106" s="60">
        <f t="shared" si="10"/>
        <v>5.9671073172246958E-2</v>
      </c>
    </row>
    <row r="107" spans="1:29" ht="12.75" customHeight="1" x14ac:dyDescent="0.2">
      <c r="A107" s="47" t="s">
        <v>49</v>
      </c>
      <c r="B107" s="60" t="str">
        <f t="shared" si="17"/>
        <v/>
      </c>
      <c r="C107" s="60" t="str">
        <f t="shared" si="17"/>
        <v>–</v>
      </c>
      <c r="D107" s="60">
        <f t="shared" si="17"/>
        <v>8.2221698442284108E-3</v>
      </c>
      <c r="E107" s="60">
        <f t="shared" si="17"/>
        <v>8.3182194278996757E-3</v>
      </c>
      <c r="F107" s="60">
        <f t="shared" si="17"/>
        <v>8.4145894157821033E-3</v>
      </c>
      <c r="G107" s="60">
        <f t="shared" si="17"/>
        <v>8.5112624252796643E-3</v>
      </c>
      <c r="H107" s="60">
        <f t="shared" si="17"/>
        <v>8.6082208473772237E-3</v>
      </c>
      <c r="I107" s="60">
        <f t="shared" si="17"/>
        <v>7.481302419851743E-2</v>
      </c>
      <c r="J107" s="60">
        <f t="shared" si="17"/>
        <v>0.10458298927874243</v>
      </c>
      <c r="K107" s="60">
        <f t="shared" si="17"/>
        <v>-0.14541629034760539</v>
      </c>
      <c r="L107" s="60">
        <f t="shared" si="18"/>
        <v>-5.4784005623023102E-2</v>
      </c>
      <c r="M107" s="60">
        <f t="shared" si="18"/>
        <v>-0.21495954353408697</v>
      </c>
      <c r="N107" s="60">
        <f t="shared" si="18"/>
        <v>-0.36314842137954528</v>
      </c>
      <c r="O107" s="60">
        <f t="shared" si="18"/>
        <v>-0.32880698455597501</v>
      </c>
      <c r="P107" s="60">
        <f t="shared" si="18"/>
        <v>2.0479889521575791</v>
      </c>
      <c r="Q107" s="60">
        <f t="shared" si="18"/>
        <v>0.36867695198341699</v>
      </c>
      <c r="R107" s="60">
        <f t="shared" si="18"/>
        <v>5.0425795999422762E-2</v>
      </c>
      <c r="S107" s="60">
        <f t="shared" si="18"/>
        <v>3.6929512061425918E-2</v>
      </c>
      <c r="T107" s="60">
        <f t="shared" si="18"/>
        <v>0.11144804504700057</v>
      </c>
      <c r="U107" s="60">
        <f t="shared" si="18"/>
        <v>-0.48790659447060336</v>
      </c>
      <c r="V107" s="60">
        <f t="shared" si="19"/>
        <v>0.88714881967769821</v>
      </c>
      <c r="W107" s="60">
        <f t="shared" si="19"/>
        <v>0.27665757696240023</v>
      </c>
      <c r="X107" s="60">
        <f t="shared" si="19"/>
        <v>-6.0907069252666868E-2</v>
      </c>
      <c r="Y107" s="60">
        <f t="shared" si="19"/>
        <v>-3.6950654778424186E-2</v>
      </c>
      <c r="Z107" s="60">
        <f t="shared" si="19"/>
        <v>0.25782815102652723</v>
      </c>
      <c r="AA107" s="60">
        <f t="shared" si="19"/>
        <v>0.40797965555669857</v>
      </c>
      <c r="AB107" s="60">
        <f t="shared" si="19"/>
        <v>-0.13434300580397884</v>
      </c>
      <c r="AC107" s="60">
        <f t="shared" si="10"/>
        <v>4.3495008511094779E-2</v>
      </c>
    </row>
    <row r="108" spans="1:29" ht="12.75" customHeight="1" x14ac:dyDescent="0.2">
      <c r="A108" s="47" t="s">
        <v>50</v>
      </c>
      <c r="B108" s="60" t="str">
        <f t="shared" si="17"/>
        <v/>
      </c>
      <c r="C108" s="60" t="str">
        <f t="shared" si="17"/>
        <v>–</v>
      </c>
      <c r="D108" s="60">
        <f t="shared" si="17"/>
        <v>2.0701133571613406E-2</v>
      </c>
      <c r="E108" s="60">
        <f t="shared" si="17"/>
        <v>3.1863874239591139E-2</v>
      </c>
      <c r="F108" s="60">
        <f t="shared" si="17"/>
        <v>1.1699337344669436E-2</v>
      </c>
      <c r="G108" s="60">
        <f t="shared" si="17"/>
        <v>4.1171722406077249E-2</v>
      </c>
      <c r="H108" s="60">
        <f t="shared" si="17"/>
        <v>4.1951811862015687E-2</v>
      </c>
      <c r="I108" s="60">
        <f t="shared" si="17"/>
        <v>-4.4412319080762264E-2</v>
      </c>
      <c r="J108" s="60">
        <f t="shared" si="17"/>
        <v>6.635541053881866E-3</v>
      </c>
      <c r="K108" s="60">
        <f t="shared" si="17"/>
        <v>3.2326001770550894E-2</v>
      </c>
      <c r="L108" s="60">
        <f t="shared" si="18"/>
        <v>-5.1835848003684126E-2</v>
      </c>
      <c r="M108" s="60">
        <f t="shared" si="18"/>
        <v>-5.6856954688048189E-2</v>
      </c>
      <c r="N108" s="60">
        <f t="shared" si="18"/>
        <v>-2.715187725187973E-3</v>
      </c>
      <c r="O108" s="60">
        <f t="shared" si="18"/>
        <v>6.516390004323469E-2</v>
      </c>
      <c r="P108" s="60">
        <f t="shared" si="18"/>
        <v>7.1403721729458303E-2</v>
      </c>
      <c r="Q108" s="60">
        <f t="shared" si="18"/>
        <v>3.5271013119765993E-2</v>
      </c>
      <c r="R108" s="60">
        <f t="shared" si="18"/>
        <v>-9.3357531016892148E-2</v>
      </c>
      <c r="S108" s="60">
        <f t="shared" si="18"/>
        <v>-5.8316244981707621E-3</v>
      </c>
      <c r="T108" s="60">
        <f t="shared" si="18"/>
        <v>-2.9172727212104732E-2</v>
      </c>
      <c r="U108" s="60">
        <f t="shared" si="18"/>
        <v>-0.12592809329831811</v>
      </c>
      <c r="V108" s="60">
        <f t="shared" si="19"/>
        <v>-5.633949228730073E-2</v>
      </c>
      <c r="W108" s="60">
        <f t="shared" si="19"/>
        <v>8.7430917610366699E-2</v>
      </c>
      <c r="X108" s="60">
        <f t="shared" si="19"/>
        <v>6.8922965084118992E-2</v>
      </c>
      <c r="Y108" s="60">
        <f t="shared" si="19"/>
        <v>-2.3572346864359606E-2</v>
      </c>
      <c r="Z108" s="60">
        <f t="shared" si="19"/>
        <v>-1.1974969939455793E-2</v>
      </c>
      <c r="AA108" s="60">
        <f t="shared" si="19"/>
        <v>-6.316390786938908E-3</v>
      </c>
      <c r="AB108" s="60">
        <f t="shared" si="19"/>
        <v>2.6494282146084958E-2</v>
      </c>
      <c r="AC108" s="60">
        <f t="shared" si="10"/>
        <v>-5.8229724634983882E-5</v>
      </c>
    </row>
    <row r="109" spans="1:29" ht="12.75" customHeight="1" x14ac:dyDescent="0.2">
      <c r="A109" s="47" t="s">
        <v>51</v>
      </c>
      <c r="B109" s="60" t="str">
        <f t="shared" si="17"/>
        <v/>
      </c>
      <c r="C109" s="60" t="str">
        <f t="shared" si="17"/>
        <v>–</v>
      </c>
      <c r="D109" s="60" t="str">
        <f t="shared" si="17"/>
        <v>–</v>
      </c>
      <c r="E109" s="60" t="str">
        <f t="shared" si="17"/>
        <v>–</v>
      </c>
      <c r="F109" s="60" t="str">
        <f t="shared" si="17"/>
        <v>–</v>
      </c>
      <c r="G109" s="60" t="str">
        <f t="shared" si="17"/>
        <v>–</v>
      </c>
      <c r="H109" s="60" t="str">
        <f t="shared" si="17"/>
        <v>–</v>
      </c>
      <c r="I109" s="60" t="str">
        <f t="shared" si="17"/>
        <v>–</v>
      </c>
      <c r="J109" s="60" t="str">
        <f t="shared" si="17"/>
        <v>–</v>
      </c>
      <c r="K109" s="60" t="str">
        <f t="shared" si="17"/>
        <v>–</v>
      </c>
      <c r="L109" s="60" t="str">
        <f t="shared" si="18"/>
        <v>–</v>
      </c>
      <c r="M109" s="60" t="str">
        <f t="shared" si="18"/>
        <v>–</v>
      </c>
      <c r="N109" s="60" t="str">
        <f t="shared" si="18"/>
        <v>–</v>
      </c>
      <c r="O109" s="60" t="str">
        <f t="shared" si="18"/>
        <v>–</v>
      </c>
      <c r="P109" s="60" t="str">
        <f t="shared" si="18"/>
        <v>–</v>
      </c>
      <c r="Q109" s="60" t="str">
        <f t="shared" si="18"/>
        <v>–</v>
      </c>
      <c r="R109" s="60" t="str">
        <f t="shared" si="18"/>
        <v>–</v>
      </c>
      <c r="S109" s="60">
        <f t="shared" si="18"/>
        <v>0.6556528295344306</v>
      </c>
      <c r="T109" s="60">
        <f t="shared" si="18"/>
        <v>-4.5714964866462315E-2</v>
      </c>
      <c r="U109" s="60">
        <f t="shared" si="18"/>
        <v>-1.0052390885592177E-2</v>
      </c>
      <c r="V109" s="60">
        <f t="shared" si="19"/>
        <v>-0.14439439961975953</v>
      </c>
      <c r="W109" s="60">
        <f t="shared" si="19"/>
        <v>-0.19364310279633445</v>
      </c>
      <c r="X109" s="60">
        <f t="shared" si="19"/>
        <v>-0.79079517171247626</v>
      </c>
      <c r="Y109" s="60" t="str">
        <f t="shared" si="19"/>
        <v>–</v>
      </c>
      <c r="Z109" s="60" t="str">
        <f t="shared" si="19"/>
        <v>–</v>
      </c>
      <c r="AA109" s="60" t="str">
        <f t="shared" si="19"/>
        <v>–</v>
      </c>
      <c r="AB109" s="60" t="str">
        <f t="shared" si="19"/>
        <v>–</v>
      </c>
      <c r="AC109" s="60" t="str">
        <f t="shared" si="10"/>
        <v>–</v>
      </c>
    </row>
    <row r="110" spans="1:29" ht="12.75" customHeight="1" x14ac:dyDescent="0.2">
      <c r="A110" s="48" t="s">
        <v>52</v>
      </c>
      <c r="B110" s="60" t="str">
        <f t="shared" si="17"/>
        <v/>
      </c>
      <c r="C110" s="60" t="str">
        <f t="shared" si="17"/>
        <v>–</v>
      </c>
      <c r="D110" s="60" t="str">
        <f t="shared" si="17"/>
        <v>–</v>
      </c>
      <c r="E110" s="60" t="str">
        <f t="shared" si="17"/>
        <v>–</v>
      </c>
      <c r="F110" s="60" t="str">
        <f t="shared" si="17"/>
        <v>–</v>
      </c>
      <c r="G110" s="60" t="str">
        <f t="shared" si="17"/>
        <v>–</v>
      </c>
      <c r="H110" s="60" t="str">
        <f t="shared" si="17"/>
        <v>–</v>
      </c>
      <c r="I110" s="60" t="str">
        <f t="shared" si="17"/>
        <v>–</v>
      </c>
      <c r="J110" s="60" t="str">
        <f t="shared" si="17"/>
        <v>–</v>
      </c>
      <c r="K110" s="60" t="str">
        <f t="shared" si="17"/>
        <v>–</v>
      </c>
      <c r="L110" s="60" t="str">
        <f t="shared" si="18"/>
        <v>–</v>
      </c>
      <c r="M110" s="60" t="str">
        <f t="shared" si="18"/>
        <v>–</v>
      </c>
      <c r="N110" s="60" t="str">
        <f t="shared" si="18"/>
        <v>–</v>
      </c>
      <c r="O110" s="60" t="str">
        <f t="shared" si="18"/>
        <v>–</v>
      </c>
      <c r="P110" s="60" t="str">
        <f t="shared" si="18"/>
        <v>–</v>
      </c>
      <c r="Q110" s="60" t="str">
        <f t="shared" si="18"/>
        <v>–</v>
      </c>
      <c r="R110" s="60" t="str">
        <f t="shared" si="18"/>
        <v>–</v>
      </c>
      <c r="S110" s="60" t="str">
        <f t="shared" si="18"/>
        <v>–</v>
      </c>
      <c r="T110" s="60" t="str">
        <f t="shared" si="18"/>
        <v>–</v>
      </c>
      <c r="U110" s="60" t="str">
        <f t="shared" si="18"/>
        <v>–</v>
      </c>
      <c r="V110" s="60" t="str">
        <f t="shared" si="19"/>
        <v>–</v>
      </c>
      <c r="W110" s="60" t="str">
        <f t="shared" si="19"/>
        <v>–</v>
      </c>
      <c r="X110" s="60" t="str">
        <f t="shared" si="19"/>
        <v>–</v>
      </c>
      <c r="Y110" s="60" t="str">
        <f t="shared" si="19"/>
        <v>–</v>
      </c>
      <c r="Z110" s="60" t="str">
        <f t="shared" si="19"/>
        <v>–</v>
      </c>
      <c r="AA110" s="60" t="str">
        <f t="shared" si="19"/>
        <v>–</v>
      </c>
      <c r="AB110" s="60" t="str">
        <f t="shared" si="19"/>
        <v>–</v>
      </c>
      <c r="AC110" s="60" t="str">
        <f t="shared" si="10"/>
        <v>–</v>
      </c>
    </row>
  </sheetData>
  <pageMargins left="0.7" right="0.7" top="0.75" bottom="0.75" header="0.51180555555555496" footer="0.51180555555555496"/>
  <pageSetup paperSize="9"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52"/>
  <sheetViews>
    <sheetView zoomScaleNormal="100" zoomScaleSheetLayoutView="100" workbookViewId="0"/>
  </sheetViews>
  <sheetFormatPr defaultColWidth="9.140625" defaultRowHeight="12.75" x14ac:dyDescent="0.2"/>
  <cols>
    <col min="1" max="1" width="33.85546875" bestFit="1" customWidth="1"/>
    <col min="2" max="2" width="13.42578125" customWidth="1"/>
    <col min="3" max="3" width="13.42578125" customWidth="1" collapsed="1"/>
    <col min="4" max="29" width="13.42578125" customWidth="1"/>
  </cols>
  <sheetData>
    <row r="1" spans="1:29" ht="26.25" customHeight="1" x14ac:dyDescent="0.25">
      <c r="A1" s="6" t="s">
        <v>94</v>
      </c>
      <c r="B1" s="58" t="s">
        <v>95</v>
      </c>
      <c r="C1" s="58" t="s">
        <v>96</v>
      </c>
      <c r="D1" s="58" t="s">
        <v>97</v>
      </c>
      <c r="E1" s="58" t="s">
        <v>98</v>
      </c>
      <c r="F1" s="58" t="s">
        <v>99</v>
      </c>
      <c r="G1" s="58" t="s">
        <v>100</v>
      </c>
      <c r="H1" s="58" t="s">
        <v>101</v>
      </c>
      <c r="I1" s="58" t="s">
        <v>102</v>
      </c>
      <c r="J1" s="58" t="s">
        <v>103</v>
      </c>
      <c r="K1" s="58" t="s">
        <v>104</v>
      </c>
      <c r="L1" s="58" t="s">
        <v>105</v>
      </c>
      <c r="M1" s="58" t="s">
        <v>106</v>
      </c>
      <c r="N1" s="58" t="s">
        <v>107</v>
      </c>
      <c r="O1" s="58" t="s">
        <v>108</v>
      </c>
      <c r="P1" s="58" t="s">
        <v>109</v>
      </c>
      <c r="Q1" s="58" t="s">
        <v>110</v>
      </c>
      <c r="R1" s="58" t="s">
        <v>111</v>
      </c>
      <c r="S1" s="58" t="s">
        <v>112</v>
      </c>
      <c r="T1" s="58" t="s">
        <v>113</v>
      </c>
      <c r="U1" s="58" t="s">
        <v>114</v>
      </c>
      <c r="V1" s="58" t="s">
        <v>115</v>
      </c>
      <c r="W1" s="58" t="s">
        <v>116</v>
      </c>
      <c r="X1" s="58" t="s">
        <v>117</v>
      </c>
      <c r="Y1" s="58" t="s">
        <v>118</v>
      </c>
      <c r="Z1" s="58" t="s">
        <v>119</v>
      </c>
      <c r="AA1" s="58" t="s">
        <v>120</v>
      </c>
      <c r="AB1" s="58" t="s">
        <v>121</v>
      </c>
      <c r="AC1" s="73"/>
    </row>
    <row r="2" spans="1:29" ht="12.75" customHeight="1" x14ac:dyDescent="0.2">
      <c r="A2" s="70" t="s">
        <v>4</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row>
    <row r="3" spans="1:29" ht="12.75" customHeight="1" x14ac:dyDescent="0.2">
      <c r="A3" s="7" t="s">
        <v>53</v>
      </c>
      <c r="B3" s="74">
        <v>45371.317194592179</v>
      </c>
      <c r="C3" s="74">
        <v>45371.317194592179</v>
      </c>
      <c r="D3" s="74">
        <v>46992.23083189936</v>
      </c>
      <c r="E3" s="74">
        <v>51226.387129608076</v>
      </c>
      <c r="F3" s="74">
        <v>49828.98176216623</v>
      </c>
      <c r="G3" s="74">
        <v>50569.68705910576</v>
      </c>
      <c r="H3" s="74">
        <v>54532.674344423547</v>
      </c>
      <c r="I3" s="74">
        <v>51827.032349155677</v>
      </c>
      <c r="J3" s="74">
        <v>54823.542659738858</v>
      </c>
      <c r="K3" s="74">
        <v>59297.219441481757</v>
      </c>
      <c r="L3" s="74">
        <v>66910.851061015026</v>
      </c>
      <c r="M3" s="74">
        <v>65682.915061756707</v>
      </c>
      <c r="N3" s="74">
        <v>65362.1668377323</v>
      </c>
      <c r="O3" s="74">
        <v>69199.112922263186</v>
      </c>
      <c r="P3" s="74">
        <v>64076.090348457154</v>
      </c>
      <c r="Q3" s="74">
        <v>66859.686267240788</v>
      </c>
      <c r="R3" s="74">
        <v>69141.969742759029</v>
      </c>
      <c r="S3" s="74">
        <v>64428.86212865539</v>
      </c>
      <c r="T3" s="74">
        <v>61937.07104827404</v>
      </c>
      <c r="U3" s="74">
        <v>59633.776208771233</v>
      </c>
      <c r="V3" s="74">
        <v>56800.515034630909</v>
      </c>
      <c r="W3" s="74">
        <v>52615.651734424238</v>
      </c>
      <c r="X3" s="74">
        <v>51470.967888499326</v>
      </c>
      <c r="Y3" s="74">
        <v>49658.405464030278</v>
      </c>
      <c r="Z3" s="74">
        <v>47866.484776833298</v>
      </c>
      <c r="AA3" s="74">
        <v>47740.649551366798</v>
      </c>
      <c r="AB3" s="74">
        <v>52017.494745110009</v>
      </c>
      <c r="AC3" s="73"/>
    </row>
    <row r="4" spans="1:29" ht="12.75" customHeight="1" x14ac:dyDescent="0.2">
      <c r="A4" s="7" t="s">
        <v>54</v>
      </c>
      <c r="B4" s="74">
        <v>10201.159966636589</v>
      </c>
      <c r="C4" s="74">
        <v>10201.159966636589</v>
      </c>
      <c r="D4" s="74">
        <v>10399.184430078389</v>
      </c>
      <c r="E4" s="74">
        <v>10557.784131559754</v>
      </c>
      <c r="F4" s="74">
        <v>10685.244424475381</v>
      </c>
      <c r="G4" s="74">
        <v>10952.507356049313</v>
      </c>
      <c r="H4" s="74">
        <v>11287.609727517854</v>
      </c>
      <c r="I4" s="74">
        <v>11358.947859522525</v>
      </c>
      <c r="J4" s="74">
        <v>11587.09215249949</v>
      </c>
      <c r="K4" s="74">
        <v>11899.274409081996</v>
      </c>
      <c r="L4" s="74">
        <v>12042.367005988146</v>
      </c>
      <c r="M4" s="74">
        <v>12105.064952748224</v>
      </c>
      <c r="N4" s="74">
        <v>12108.965907022646</v>
      </c>
      <c r="O4" s="74">
        <v>12296.525266516259</v>
      </c>
      <c r="P4" s="74">
        <v>12524.933725961666</v>
      </c>
      <c r="Q4" s="74">
        <v>12679.880916476908</v>
      </c>
      <c r="R4" s="74">
        <v>12292.970401503775</v>
      </c>
      <c r="S4" s="74">
        <v>12215.279365521472</v>
      </c>
      <c r="T4" s="74">
        <v>12031.958232812885</v>
      </c>
      <c r="U4" s="74">
        <v>11554.656990674526</v>
      </c>
      <c r="V4" s="74">
        <v>11339.807474562273</v>
      </c>
      <c r="W4" s="74">
        <v>11346.471165765583</v>
      </c>
      <c r="X4" s="74">
        <v>11456.9219628627</v>
      </c>
      <c r="Y4" s="74">
        <v>11209.40011368416</v>
      </c>
      <c r="Z4" s="74">
        <v>10924.578450010986</v>
      </c>
      <c r="AA4" s="74">
        <v>10703.276258320553</v>
      </c>
      <c r="AB4" s="74">
        <v>10812.338021342335</v>
      </c>
      <c r="AC4" s="73"/>
    </row>
    <row r="5" spans="1:29" ht="12.75" customHeight="1" x14ac:dyDescent="0.2">
      <c r="A5" s="7" t="s">
        <v>55</v>
      </c>
      <c r="B5" s="74">
        <v>3830.6629019762595</v>
      </c>
      <c r="C5" s="74">
        <v>3830.6629019762595</v>
      </c>
      <c r="D5" s="74">
        <v>3798.5544482846703</v>
      </c>
      <c r="E5" s="74">
        <v>3767.7322251930627</v>
      </c>
      <c r="F5" s="74">
        <v>3748.8912044038625</v>
      </c>
      <c r="G5" s="74">
        <v>3781.4815991940295</v>
      </c>
      <c r="H5" s="74">
        <v>3966.1026362607627</v>
      </c>
      <c r="I5" s="74">
        <v>4199.6059897616205</v>
      </c>
      <c r="J5" s="74">
        <v>4188.3620004052782</v>
      </c>
      <c r="K5" s="74">
        <v>4149.178747271666</v>
      </c>
      <c r="L5" s="74">
        <v>4234.2037481941343</v>
      </c>
      <c r="M5" s="74">
        <v>4203.9013240759987</v>
      </c>
      <c r="N5" s="74">
        <v>4067.9717088061434</v>
      </c>
      <c r="O5" s="74">
        <v>4111.6165690914531</v>
      </c>
      <c r="P5" s="74">
        <v>3744.6179038278337</v>
      </c>
      <c r="Q5" s="74">
        <v>3899.8453032379452</v>
      </c>
      <c r="R5" s="74">
        <v>3762.476930486946</v>
      </c>
      <c r="S5" s="74">
        <v>3638.3849530422526</v>
      </c>
      <c r="T5" s="74">
        <v>3807.095314756019</v>
      </c>
      <c r="U5" s="74">
        <v>3709.5007253238232</v>
      </c>
      <c r="V5" s="74">
        <v>3402.7614311577227</v>
      </c>
      <c r="W5" s="74">
        <v>3376.8764323179212</v>
      </c>
      <c r="X5" s="74">
        <v>3100.7386609851419</v>
      </c>
      <c r="Y5" s="74">
        <v>3113.3144551103342</v>
      </c>
      <c r="Z5" s="74">
        <v>3109.4452504469859</v>
      </c>
      <c r="AA5" s="74">
        <v>3178.5163269414879</v>
      </c>
      <c r="AB5" s="74">
        <v>3191.6698922690784</v>
      </c>
      <c r="AC5" s="73"/>
    </row>
    <row r="6" spans="1:29" ht="12.75" customHeight="1" x14ac:dyDescent="0.2">
      <c r="A6" s="7" t="s">
        <v>56</v>
      </c>
      <c r="B6" s="74" t="s">
        <v>125</v>
      </c>
      <c r="C6" s="74" t="s">
        <v>125</v>
      </c>
      <c r="D6" s="74" t="s">
        <v>125</v>
      </c>
      <c r="E6" s="74" t="s">
        <v>125</v>
      </c>
      <c r="F6" s="74" t="s">
        <v>125</v>
      </c>
      <c r="G6" s="74" t="s">
        <v>125</v>
      </c>
      <c r="H6" s="74">
        <v>49.3509854389834</v>
      </c>
      <c r="I6" s="74">
        <v>73.450221479006359</v>
      </c>
      <c r="J6" s="74">
        <v>116.43878409467108</v>
      </c>
      <c r="K6" s="74">
        <v>162.49264704981397</v>
      </c>
      <c r="L6" s="74">
        <v>229.07337615456237</v>
      </c>
      <c r="M6" s="74">
        <v>298.96889364291974</v>
      </c>
      <c r="N6" s="74">
        <v>384.48615892758738</v>
      </c>
      <c r="O6" s="74">
        <v>501.30088985385214</v>
      </c>
      <c r="P6" s="74">
        <v>640.6837253659528</v>
      </c>
      <c r="Q6" s="74">
        <v>760.79934661442303</v>
      </c>
      <c r="R6" s="74">
        <v>937.06411056279012</v>
      </c>
      <c r="S6" s="74">
        <v>1120.6847651029539</v>
      </c>
      <c r="T6" s="74">
        <v>1357.2005413391882</v>
      </c>
      <c r="U6" s="74">
        <v>1605.4225780788311</v>
      </c>
      <c r="V6" s="74">
        <v>1803.4541149348788</v>
      </c>
      <c r="W6" s="74">
        <v>1952.7248970282524</v>
      </c>
      <c r="X6" s="74">
        <v>2116.1088951627339</v>
      </c>
      <c r="Y6" s="74">
        <v>2257.1208163276547</v>
      </c>
      <c r="Z6" s="74">
        <v>2424.8457446477064</v>
      </c>
      <c r="AA6" s="74">
        <v>2573.1658820696516</v>
      </c>
      <c r="AB6" s="74">
        <v>2719.317672767042</v>
      </c>
      <c r="AC6" s="73"/>
    </row>
    <row r="7" spans="1:29" ht="12.75" customHeight="1" x14ac:dyDescent="0.2">
      <c r="A7" s="7" t="s">
        <v>57</v>
      </c>
      <c r="B7" s="74" t="s">
        <v>123</v>
      </c>
      <c r="C7" s="74" t="s">
        <v>123</v>
      </c>
      <c r="D7" s="74" t="s">
        <v>123</v>
      </c>
      <c r="E7" s="74" t="s">
        <v>123</v>
      </c>
      <c r="F7" s="74" t="s">
        <v>123</v>
      </c>
      <c r="G7" s="74" t="s">
        <v>123</v>
      </c>
      <c r="H7" s="74">
        <v>35.420048099079402</v>
      </c>
      <c r="I7" s="74">
        <v>59.051262262946359</v>
      </c>
      <c r="J7" s="74">
        <v>100.88452104775968</v>
      </c>
      <c r="K7" s="74">
        <v>146.23413477696252</v>
      </c>
      <c r="L7" s="74">
        <v>211.77125263506815</v>
      </c>
      <c r="M7" s="74">
        <v>281.22427344117307</v>
      </c>
      <c r="N7" s="74">
        <v>365.10914587917432</v>
      </c>
      <c r="O7" s="74">
        <v>481.22944094754354</v>
      </c>
      <c r="P7" s="74">
        <v>616.70534282391725</v>
      </c>
      <c r="Q7" s="74">
        <v>731.4630538001544</v>
      </c>
      <c r="R7" s="74">
        <v>907.12841503604739</v>
      </c>
      <c r="S7" s="74">
        <v>1088.2545689678182</v>
      </c>
      <c r="T7" s="74">
        <v>1321.076549058351</v>
      </c>
      <c r="U7" s="74">
        <v>1569.485445357639</v>
      </c>
      <c r="V7" s="74">
        <v>1763.7007257302394</v>
      </c>
      <c r="W7" s="74">
        <v>1910.1017523425035</v>
      </c>
      <c r="X7" s="74">
        <v>2078.0943900103707</v>
      </c>
      <c r="Y7" s="74">
        <v>2216.4720175292468</v>
      </c>
      <c r="Z7" s="74">
        <v>2382.5443365051601</v>
      </c>
      <c r="AA7" s="74">
        <v>2534.7972994361003</v>
      </c>
      <c r="AB7" s="74">
        <v>2679.2400776602667</v>
      </c>
      <c r="AC7" s="73"/>
    </row>
    <row r="8" spans="1:29" ht="12.75" customHeight="1" x14ac:dyDescent="0.2">
      <c r="A8" s="7" t="s">
        <v>58</v>
      </c>
      <c r="B8" s="74" t="s">
        <v>123</v>
      </c>
      <c r="C8" s="74" t="s">
        <v>123</v>
      </c>
      <c r="D8" s="74" t="s">
        <v>123</v>
      </c>
      <c r="E8" s="74" t="s">
        <v>123</v>
      </c>
      <c r="F8" s="74" t="s">
        <v>123</v>
      </c>
      <c r="G8" s="74" t="s">
        <v>123</v>
      </c>
      <c r="H8" s="74" t="s">
        <v>122</v>
      </c>
      <c r="I8" s="74" t="s">
        <v>122</v>
      </c>
      <c r="J8" s="74">
        <v>9.4980175279389997E-2</v>
      </c>
      <c r="K8" s="74">
        <v>0.42846195539546</v>
      </c>
      <c r="L8" s="74">
        <v>0.77416336504219996</v>
      </c>
      <c r="M8" s="74">
        <v>1.1317287016386799</v>
      </c>
      <c r="N8" s="74">
        <v>1.51058739038107</v>
      </c>
      <c r="O8" s="74">
        <v>1.9147436298886</v>
      </c>
      <c r="P8" s="74">
        <v>2.3413283227275201</v>
      </c>
      <c r="Q8" s="74">
        <v>2.80065559812867</v>
      </c>
      <c r="R8" s="74">
        <v>3.3026148944906502</v>
      </c>
      <c r="S8" s="74">
        <v>3.9908414483835202</v>
      </c>
      <c r="T8" s="74">
        <v>4.7439388299691503</v>
      </c>
      <c r="U8" s="74">
        <v>5.5813801967680297</v>
      </c>
      <c r="V8" s="74">
        <v>6.6092960528752203</v>
      </c>
      <c r="W8" s="74">
        <v>7.9289303107249696</v>
      </c>
      <c r="X8" s="74">
        <v>9.04547711995931</v>
      </c>
      <c r="Y8" s="74">
        <v>10.18117579854405</v>
      </c>
      <c r="Z8" s="74">
        <v>11.359896355022279</v>
      </c>
      <c r="AA8" s="74">
        <v>12.59113139757944</v>
      </c>
      <c r="AB8" s="74">
        <v>13.88885660378709</v>
      </c>
      <c r="AC8" s="73"/>
    </row>
    <row r="9" spans="1:29" ht="12.75" customHeight="1" x14ac:dyDescent="0.2">
      <c r="A9" s="7" t="s">
        <v>59</v>
      </c>
      <c r="B9" s="74" t="s">
        <v>123</v>
      </c>
      <c r="C9" s="74" t="s">
        <v>123</v>
      </c>
      <c r="D9" s="74" t="s">
        <v>123</v>
      </c>
      <c r="E9" s="74" t="s">
        <v>123</v>
      </c>
      <c r="F9" s="74" t="s">
        <v>123</v>
      </c>
      <c r="G9" s="74" t="s">
        <v>123</v>
      </c>
      <c r="H9" s="74" t="s">
        <v>122</v>
      </c>
      <c r="I9" s="74" t="s">
        <v>122</v>
      </c>
      <c r="J9" s="74" t="s">
        <v>122</v>
      </c>
      <c r="K9" s="74" t="s">
        <v>122</v>
      </c>
      <c r="L9" s="74" t="s">
        <v>122</v>
      </c>
      <c r="M9" s="74" t="s">
        <v>122</v>
      </c>
      <c r="N9" s="74" t="s">
        <v>122</v>
      </c>
      <c r="O9" s="74" t="s">
        <v>122</v>
      </c>
      <c r="P9" s="74" t="s">
        <v>122</v>
      </c>
      <c r="Q9" s="74" t="s">
        <v>122</v>
      </c>
      <c r="R9" s="74" t="s">
        <v>122</v>
      </c>
      <c r="S9" s="74" t="s">
        <v>122</v>
      </c>
      <c r="T9" s="74" t="s">
        <v>122</v>
      </c>
      <c r="U9" s="74" t="s">
        <v>122</v>
      </c>
      <c r="V9" s="74" t="s">
        <v>122</v>
      </c>
      <c r="W9" s="74" t="s">
        <v>122</v>
      </c>
      <c r="X9" s="74" t="s">
        <v>122</v>
      </c>
      <c r="Y9" s="74" t="s">
        <v>122</v>
      </c>
      <c r="Z9" s="74" t="s">
        <v>122</v>
      </c>
      <c r="AA9" s="74" t="s">
        <v>122</v>
      </c>
      <c r="AB9" s="74" t="s">
        <v>122</v>
      </c>
      <c r="AC9" s="73"/>
    </row>
    <row r="10" spans="1:29" ht="12.75" customHeight="1" x14ac:dyDescent="0.2">
      <c r="A10" s="7" t="s">
        <v>60</v>
      </c>
      <c r="B10" s="74" t="s">
        <v>123</v>
      </c>
      <c r="C10" s="74" t="s">
        <v>123</v>
      </c>
      <c r="D10" s="74" t="s">
        <v>123</v>
      </c>
      <c r="E10" s="74" t="s">
        <v>123</v>
      </c>
      <c r="F10" s="74" t="s">
        <v>123</v>
      </c>
      <c r="G10" s="74" t="s">
        <v>123</v>
      </c>
      <c r="H10" s="74">
        <v>13.930937339904</v>
      </c>
      <c r="I10" s="74">
        <v>14.398959216060002</v>
      </c>
      <c r="J10" s="74">
        <v>15.459282871632</v>
      </c>
      <c r="K10" s="74">
        <v>15.830050317455999</v>
      </c>
      <c r="L10" s="74">
        <v>16.527960154452</v>
      </c>
      <c r="M10" s="74">
        <v>16.612891500107999</v>
      </c>
      <c r="N10" s="74">
        <v>17.866425658032</v>
      </c>
      <c r="O10" s="74">
        <v>18.156705276420002</v>
      </c>
      <c r="P10" s="74">
        <v>21.637054219308002</v>
      </c>
      <c r="Q10" s="74">
        <v>26.53563721614</v>
      </c>
      <c r="R10" s="74">
        <v>26.633080632252</v>
      </c>
      <c r="S10" s="74">
        <v>28.439354686751997</v>
      </c>
      <c r="T10" s="74">
        <v>31.380053450868001</v>
      </c>
      <c r="U10" s="74">
        <v>30.355752524424002</v>
      </c>
      <c r="V10" s="74">
        <v>33.144093151763997</v>
      </c>
      <c r="W10" s="74">
        <v>34.694214375023996</v>
      </c>
      <c r="X10" s="74">
        <v>28.969028032404001</v>
      </c>
      <c r="Y10" s="74">
        <v>30.467622999863998</v>
      </c>
      <c r="Z10" s="74">
        <v>30.941511787524</v>
      </c>
      <c r="AA10" s="74">
        <v>25.777451235971998</v>
      </c>
      <c r="AB10" s="74">
        <v>26.188738502987999</v>
      </c>
      <c r="AC10" s="73"/>
    </row>
    <row r="11" spans="1:29" ht="12.75" customHeight="1" x14ac:dyDescent="0.2">
      <c r="A11" s="7" t="s">
        <v>61</v>
      </c>
      <c r="B11" s="74" t="s">
        <v>122</v>
      </c>
      <c r="C11" s="74" t="s">
        <v>122</v>
      </c>
      <c r="D11" s="74" t="s">
        <v>122</v>
      </c>
      <c r="E11" s="74" t="s">
        <v>122</v>
      </c>
      <c r="F11" s="74" t="s">
        <v>122</v>
      </c>
      <c r="G11" s="74" t="s">
        <v>122</v>
      </c>
      <c r="H11" s="74" t="s">
        <v>122</v>
      </c>
      <c r="I11" s="74" t="s">
        <v>122</v>
      </c>
      <c r="J11" s="74" t="s">
        <v>122</v>
      </c>
      <c r="K11" s="74" t="s">
        <v>122</v>
      </c>
      <c r="L11" s="74" t="s">
        <v>122</v>
      </c>
      <c r="M11" s="74" t="s">
        <v>122</v>
      </c>
      <c r="N11" s="74" t="s">
        <v>122</v>
      </c>
      <c r="O11" s="74" t="s">
        <v>122</v>
      </c>
      <c r="P11" s="74" t="s">
        <v>122</v>
      </c>
      <c r="Q11" s="74" t="s">
        <v>122</v>
      </c>
      <c r="R11" s="74" t="s">
        <v>122</v>
      </c>
      <c r="S11" s="74" t="s">
        <v>122</v>
      </c>
      <c r="T11" s="74" t="s">
        <v>122</v>
      </c>
      <c r="U11" s="74" t="s">
        <v>122</v>
      </c>
      <c r="V11" s="74" t="s">
        <v>122</v>
      </c>
      <c r="W11" s="74" t="s">
        <v>122</v>
      </c>
      <c r="X11" s="74" t="s">
        <v>122</v>
      </c>
      <c r="Y11" s="74" t="s">
        <v>122</v>
      </c>
      <c r="Z11" s="74" t="s">
        <v>122</v>
      </c>
      <c r="AA11" s="74" t="s">
        <v>122</v>
      </c>
      <c r="AB11" s="74" t="s">
        <v>122</v>
      </c>
      <c r="AC11" s="73"/>
    </row>
    <row r="12" spans="1:29" ht="12.75" customHeight="1" x14ac:dyDescent="0.2">
      <c r="A12" s="7" t="s">
        <v>62</v>
      </c>
      <c r="B12" s="74">
        <v>14031.82286861285</v>
      </c>
      <c r="C12" s="74">
        <v>14031.82286861285</v>
      </c>
      <c r="D12" s="74">
        <v>14197.738878363059</v>
      </c>
      <c r="E12" s="74">
        <v>14325.516356752816</v>
      </c>
      <c r="F12" s="74">
        <v>14434.135628879243</v>
      </c>
      <c r="G12" s="74">
        <v>14733.988955243343</v>
      </c>
      <c r="H12" s="74">
        <v>15303.0633492176</v>
      </c>
      <c r="I12" s="74">
        <v>15632.004070763152</v>
      </c>
      <c r="J12" s="74">
        <v>15891.892936999438</v>
      </c>
      <c r="K12" s="74">
        <v>16210.945803403476</v>
      </c>
      <c r="L12" s="74">
        <v>16505.644130336841</v>
      </c>
      <c r="M12" s="74">
        <v>16607.935170467143</v>
      </c>
      <c r="N12" s="74">
        <v>16561.423774756378</v>
      </c>
      <c r="O12" s="74">
        <v>16909.442725461566</v>
      </c>
      <c r="P12" s="74">
        <v>16910.235355155452</v>
      </c>
      <c r="Q12" s="74">
        <v>17340.525566329277</v>
      </c>
      <c r="R12" s="74">
        <v>16992.51144255351</v>
      </c>
      <c r="S12" s="74">
        <v>16974.349083666679</v>
      </c>
      <c r="T12" s="74">
        <v>17196.254088908092</v>
      </c>
      <c r="U12" s="74">
        <v>16869.580294077179</v>
      </c>
      <c r="V12" s="74">
        <v>16546.023020654873</v>
      </c>
      <c r="W12" s="74">
        <v>16676.072495111755</v>
      </c>
      <c r="X12" s="74">
        <v>16673.769519010577</v>
      </c>
      <c r="Y12" s="74">
        <v>16579.835385122147</v>
      </c>
      <c r="Z12" s="74">
        <v>16458.86944510568</v>
      </c>
      <c r="AA12" s="74">
        <v>16454.958467331693</v>
      </c>
      <c r="AB12" s="74">
        <v>16723.325586378454</v>
      </c>
      <c r="AC12" s="73"/>
    </row>
    <row r="13" spans="1:29" ht="12.75" customHeight="1" x14ac:dyDescent="0.2">
      <c r="A13" s="7" t="s">
        <v>63</v>
      </c>
      <c r="B13" s="74">
        <v>59403.140063205028</v>
      </c>
      <c r="C13" s="74">
        <v>59403.140063205028</v>
      </c>
      <c r="D13" s="74">
        <v>61189.969710262427</v>
      </c>
      <c r="E13" s="74">
        <v>65551.903486360898</v>
      </c>
      <c r="F13" s="74">
        <v>64263.117391045482</v>
      </c>
      <c r="G13" s="74">
        <v>65303.676014349105</v>
      </c>
      <c r="H13" s="74">
        <v>69835.737693641146</v>
      </c>
      <c r="I13" s="74">
        <v>67459.036419918833</v>
      </c>
      <c r="J13" s="74">
        <v>70715.435596738302</v>
      </c>
      <c r="K13" s="74">
        <v>75508.16524488524</v>
      </c>
      <c r="L13" s="74">
        <v>83416.495191351874</v>
      </c>
      <c r="M13" s="74">
        <v>82290.850232223864</v>
      </c>
      <c r="N13" s="74">
        <v>81923.590612488668</v>
      </c>
      <c r="O13" s="74">
        <v>86108.555647724745</v>
      </c>
      <c r="P13" s="74">
        <v>80986.325703612616</v>
      </c>
      <c r="Q13" s="74">
        <v>84200.211833570065</v>
      </c>
      <c r="R13" s="74">
        <v>86134.481185312528</v>
      </c>
      <c r="S13" s="74">
        <v>81403.211212322072</v>
      </c>
      <c r="T13" s="74">
        <v>79133.325137182139</v>
      </c>
      <c r="U13" s="74">
        <v>76503.356502848415</v>
      </c>
      <c r="V13" s="74">
        <v>73346.538055285797</v>
      </c>
      <c r="W13" s="74">
        <v>69291.724229536005</v>
      </c>
      <c r="X13" s="74">
        <v>68144.737407509907</v>
      </c>
      <c r="Y13" s="74">
        <v>66238.240849152426</v>
      </c>
      <c r="Z13" s="74">
        <v>64325.354221938978</v>
      </c>
      <c r="AA13" s="74">
        <v>64195.608018698498</v>
      </c>
      <c r="AB13" s="74">
        <v>68740.820331488445</v>
      </c>
      <c r="AC13" s="73"/>
    </row>
    <row r="14" spans="1:29" ht="12.75" customHeight="1" x14ac:dyDescent="0.2">
      <c r="A14" s="68"/>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75"/>
    </row>
    <row r="15" spans="1:29" ht="12.75" customHeight="1" x14ac:dyDescent="0.2">
      <c r="A15" s="71" t="s">
        <v>64</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row>
    <row r="16" spans="1:29" ht="12.75" customHeight="1" x14ac:dyDescent="0.2">
      <c r="A16" s="7" t="s">
        <v>53</v>
      </c>
      <c r="B16" s="74">
        <v>46259.542723346392</v>
      </c>
      <c r="C16" s="74">
        <v>46259.542723346392</v>
      </c>
      <c r="D16" s="74">
        <v>47914.598730894584</v>
      </c>
      <c r="E16" s="74">
        <v>47616.169279500493</v>
      </c>
      <c r="F16" s="74">
        <v>45128.961368349934</v>
      </c>
      <c r="G16" s="74">
        <v>45165.593907413029</v>
      </c>
      <c r="H16" s="74">
        <v>49741.061834589716</v>
      </c>
      <c r="I16" s="74">
        <v>43353.246023358035</v>
      </c>
      <c r="J16" s="74">
        <v>45436.206527671202</v>
      </c>
      <c r="K16" s="74">
        <v>51162.82397726721</v>
      </c>
      <c r="L16" s="74">
        <v>58150.833314940035</v>
      </c>
      <c r="M16" s="74">
        <v>59684.281633624872</v>
      </c>
      <c r="N16" s="74">
        <v>56004.57632139224</v>
      </c>
      <c r="O16" s="74">
        <v>60298.960901438608</v>
      </c>
      <c r="P16" s="74">
        <v>65147.13442668636</v>
      </c>
      <c r="Q16" s="74">
        <v>58949.380901603821</v>
      </c>
      <c r="R16" s="74">
        <v>69257.079417585468</v>
      </c>
      <c r="S16" s="74">
        <v>55570.673099722182</v>
      </c>
      <c r="T16" s="74">
        <v>49352.29149278003</v>
      </c>
      <c r="U16" s="74">
        <v>45616.855137660539</v>
      </c>
      <c r="V16" s="74">
        <v>42769.649731829057</v>
      </c>
      <c r="W16" s="74">
        <v>41006.262984123445</v>
      </c>
      <c r="X16" s="74">
        <v>39894.726342334819</v>
      </c>
      <c r="Y16" s="74">
        <v>40390.54231081617</v>
      </c>
      <c r="Z16" s="74">
        <v>39064.785812039801</v>
      </c>
      <c r="AA16" s="74">
        <v>37645.257202957473</v>
      </c>
      <c r="AB16" s="74">
        <v>43044.063397017802</v>
      </c>
      <c r="AC16" s="73"/>
    </row>
    <row r="17" spans="1:29" ht="12.75" customHeight="1" x14ac:dyDescent="0.2">
      <c r="A17" s="7" t="s">
        <v>54</v>
      </c>
      <c r="B17" s="74">
        <v>10565.247332755082</v>
      </c>
      <c r="C17" s="74">
        <v>10565.247332755082</v>
      </c>
      <c r="D17" s="74">
        <v>10887.173032847042</v>
      </c>
      <c r="E17" s="74">
        <v>10712.056966851693</v>
      </c>
      <c r="F17" s="74">
        <v>10818.394972419394</v>
      </c>
      <c r="G17" s="74">
        <v>11162.949656327311</v>
      </c>
      <c r="H17" s="74">
        <v>11740.466066566434</v>
      </c>
      <c r="I17" s="74">
        <v>11591.564508039215</v>
      </c>
      <c r="J17" s="74">
        <v>11676.437176772644</v>
      </c>
      <c r="K17" s="74">
        <v>12349.577002729502</v>
      </c>
      <c r="L17" s="74">
        <v>12238.50257793811</v>
      </c>
      <c r="M17" s="74">
        <v>12510.098222765577</v>
      </c>
      <c r="N17" s="74">
        <v>12371.833606712235</v>
      </c>
      <c r="O17" s="74">
        <v>12585.892025430403</v>
      </c>
      <c r="P17" s="74">
        <v>13469.617884598432</v>
      </c>
      <c r="Q17" s="74">
        <v>12949.905269104016</v>
      </c>
      <c r="R17" s="74">
        <v>13134.155368741056</v>
      </c>
      <c r="S17" s="74">
        <v>12402.674175959342</v>
      </c>
      <c r="T17" s="74">
        <v>12103.616916560799</v>
      </c>
      <c r="U17" s="74">
        <v>11592.043861495413</v>
      </c>
      <c r="V17" s="74">
        <v>11499.773038892212</v>
      </c>
      <c r="W17" s="74">
        <v>11641.784240688585</v>
      </c>
      <c r="X17" s="74">
        <v>11609.874770256105</v>
      </c>
      <c r="Y17" s="74">
        <v>11502.192331943992</v>
      </c>
      <c r="Z17" s="74">
        <v>11249.731935207188</v>
      </c>
      <c r="AA17" s="74">
        <v>10744.202034963451</v>
      </c>
      <c r="AB17" s="74">
        <v>10953.219245246588</v>
      </c>
      <c r="AC17" s="73"/>
    </row>
    <row r="18" spans="1:29" ht="12.75" customHeight="1" x14ac:dyDescent="0.2">
      <c r="A18" s="7" t="s">
        <v>55</v>
      </c>
      <c r="B18" s="74">
        <v>4419.9090521376047</v>
      </c>
      <c r="C18" s="74">
        <v>4419.9090521376047</v>
      </c>
      <c r="D18" s="74">
        <v>4392.6933498303288</v>
      </c>
      <c r="E18" s="74">
        <v>4277.3430739102942</v>
      </c>
      <c r="F18" s="74">
        <v>4235.0634625888461</v>
      </c>
      <c r="G18" s="74">
        <v>4270.3566350459514</v>
      </c>
      <c r="H18" s="74">
        <v>4499.3479814526709</v>
      </c>
      <c r="I18" s="74">
        <v>4686.8110316167131</v>
      </c>
      <c r="J18" s="74">
        <v>4644.5737578378548</v>
      </c>
      <c r="K18" s="74">
        <v>4672.9354819106147</v>
      </c>
      <c r="L18" s="74">
        <v>4704.2516350139713</v>
      </c>
      <c r="M18" s="74">
        <v>4710.7360684655096</v>
      </c>
      <c r="N18" s="74">
        <v>4542.9922750427486</v>
      </c>
      <c r="O18" s="74">
        <v>4587.7877913349339</v>
      </c>
      <c r="P18" s="74">
        <v>4344.8304325149384</v>
      </c>
      <c r="Q18" s="74">
        <v>4364.1964944506508</v>
      </c>
      <c r="R18" s="74">
        <v>4326.0274483505036</v>
      </c>
      <c r="S18" s="74">
        <v>4061.7598893749978</v>
      </c>
      <c r="T18" s="74">
        <v>4186.6168164368273</v>
      </c>
      <c r="U18" s="74">
        <v>4061.0895080469986</v>
      </c>
      <c r="V18" s="74">
        <v>3779.1323463318213</v>
      </c>
      <c r="W18" s="74">
        <v>3780.5247591194138</v>
      </c>
      <c r="X18" s="74">
        <v>3477.2040964836151</v>
      </c>
      <c r="Y18" s="74">
        <v>3517.7377917359395</v>
      </c>
      <c r="Z18" s="74">
        <v>3520.8206157792106</v>
      </c>
      <c r="AA18" s="74">
        <v>3534.9715369979049</v>
      </c>
      <c r="AB18" s="74">
        <v>3558.8842626247624</v>
      </c>
      <c r="AC18" s="73"/>
    </row>
    <row r="19" spans="1:29" ht="12.75" customHeight="1" x14ac:dyDescent="0.2">
      <c r="A19" s="7" t="s">
        <v>56</v>
      </c>
      <c r="B19" s="74" t="s">
        <v>123</v>
      </c>
      <c r="C19" s="74" t="s">
        <v>123</v>
      </c>
      <c r="D19" s="74" t="s">
        <v>123</v>
      </c>
      <c r="E19" s="74" t="s">
        <v>123</v>
      </c>
      <c r="F19" s="74" t="s">
        <v>123</v>
      </c>
      <c r="G19" s="74" t="s">
        <v>123</v>
      </c>
      <c r="H19" s="74">
        <v>49.3509854389834</v>
      </c>
      <c r="I19" s="74">
        <v>73.450221479006345</v>
      </c>
      <c r="J19" s="74">
        <v>116.43878409467105</v>
      </c>
      <c r="K19" s="74">
        <v>162.492647049814</v>
      </c>
      <c r="L19" s="74">
        <v>229.07337615456234</v>
      </c>
      <c r="M19" s="74">
        <v>298.9688936429198</v>
      </c>
      <c r="N19" s="74">
        <v>384.48615892758733</v>
      </c>
      <c r="O19" s="74">
        <v>501.30088985385203</v>
      </c>
      <c r="P19" s="74">
        <v>640.68372536595268</v>
      </c>
      <c r="Q19" s="74">
        <v>760.79934661442314</v>
      </c>
      <c r="R19" s="74">
        <v>937.06411056279001</v>
      </c>
      <c r="S19" s="74">
        <v>1120.6847651029536</v>
      </c>
      <c r="T19" s="74">
        <v>1357.2005413391885</v>
      </c>
      <c r="U19" s="74">
        <v>1605.4225780788311</v>
      </c>
      <c r="V19" s="74">
        <v>1803.4541149348786</v>
      </c>
      <c r="W19" s="74">
        <v>1952.7248970282524</v>
      </c>
      <c r="X19" s="74">
        <v>2116.1088951627344</v>
      </c>
      <c r="Y19" s="74">
        <v>2257.1208163276551</v>
      </c>
      <c r="Z19" s="74">
        <v>2424.8457446477064</v>
      </c>
      <c r="AA19" s="74">
        <v>2573.1658820696516</v>
      </c>
      <c r="AB19" s="74">
        <v>2719.3176727670416</v>
      </c>
      <c r="AC19" s="73"/>
    </row>
    <row r="20" spans="1:29" ht="12.75" customHeight="1" x14ac:dyDescent="0.2">
      <c r="A20" s="7" t="s">
        <v>57</v>
      </c>
      <c r="B20" s="74" t="s">
        <v>123</v>
      </c>
      <c r="C20" s="74" t="s">
        <v>123</v>
      </c>
      <c r="D20" s="74" t="s">
        <v>123</v>
      </c>
      <c r="E20" s="74" t="s">
        <v>123</v>
      </c>
      <c r="F20" s="74" t="s">
        <v>123</v>
      </c>
      <c r="G20" s="74" t="s">
        <v>123</v>
      </c>
      <c r="H20" s="74">
        <v>35.420048099079402</v>
      </c>
      <c r="I20" s="74">
        <v>59.051262262946359</v>
      </c>
      <c r="J20" s="74">
        <v>100.88452104775968</v>
      </c>
      <c r="K20" s="74">
        <v>146.23413477696252</v>
      </c>
      <c r="L20" s="74">
        <v>211.77125263506815</v>
      </c>
      <c r="M20" s="74">
        <v>281.22427344117307</v>
      </c>
      <c r="N20" s="74">
        <v>365.10914587917432</v>
      </c>
      <c r="O20" s="74">
        <v>481.22944094754354</v>
      </c>
      <c r="P20" s="74">
        <v>616.70534282391725</v>
      </c>
      <c r="Q20" s="74">
        <v>731.4630538001544</v>
      </c>
      <c r="R20" s="74">
        <v>907.12841503604739</v>
      </c>
      <c r="S20" s="74">
        <v>1088.2545689678182</v>
      </c>
      <c r="T20" s="74">
        <v>1321.076549058351</v>
      </c>
      <c r="U20" s="74">
        <v>1569.485445357639</v>
      </c>
      <c r="V20" s="74">
        <v>1763.7007257302394</v>
      </c>
      <c r="W20" s="74">
        <v>1910.1017523425035</v>
      </c>
      <c r="X20" s="74">
        <v>2078.0943900103707</v>
      </c>
      <c r="Y20" s="74">
        <v>2216.4720175292468</v>
      </c>
      <c r="Z20" s="74">
        <v>2382.5443365051601</v>
      </c>
      <c r="AA20" s="74">
        <v>2534.7972994361003</v>
      </c>
      <c r="AB20" s="74">
        <v>2679.2400776602667</v>
      </c>
      <c r="AC20" s="73"/>
    </row>
    <row r="21" spans="1:29" ht="12.75" customHeight="1" x14ac:dyDescent="0.2">
      <c r="A21" s="7" t="s">
        <v>58</v>
      </c>
      <c r="B21" s="74" t="s">
        <v>123</v>
      </c>
      <c r="C21" s="74" t="s">
        <v>123</v>
      </c>
      <c r="D21" s="74" t="s">
        <v>123</v>
      </c>
      <c r="E21" s="74" t="s">
        <v>123</v>
      </c>
      <c r="F21" s="74" t="s">
        <v>123</v>
      </c>
      <c r="G21" s="74" t="s">
        <v>123</v>
      </c>
      <c r="H21" s="74" t="s">
        <v>122</v>
      </c>
      <c r="I21" s="74" t="s">
        <v>122</v>
      </c>
      <c r="J21" s="74">
        <v>9.4980175279389997E-2</v>
      </c>
      <c r="K21" s="74">
        <v>0.42846195539546</v>
      </c>
      <c r="L21" s="74">
        <v>0.77416336504219996</v>
      </c>
      <c r="M21" s="74">
        <v>1.1317287016386799</v>
      </c>
      <c r="N21" s="74">
        <v>1.51058739038107</v>
      </c>
      <c r="O21" s="74">
        <v>1.9147436298886</v>
      </c>
      <c r="P21" s="74">
        <v>2.3413283227275201</v>
      </c>
      <c r="Q21" s="74">
        <v>2.80065559812867</v>
      </c>
      <c r="R21" s="74">
        <v>3.3026148944906502</v>
      </c>
      <c r="S21" s="74">
        <v>3.9908414483835202</v>
      </c>
      <c r="T21" s="74">
        <v>4.7439388299691503</v>
      </c>
      <c r="U21" s="74">
        <v>5.5813801967680297</v>
      </c>
      <c r="V21" s="74">
        <v>6.6092960528752203</v>
      </c>
      <c r="W21" s="74">
        <v>7.9289303107249696</v>
      </c>
      <c r="X21" s="74">
        <v>9.04547711995931</v>
      </c>
      <c r="Y21" s="74">
        <v>10.18117579854405</v>
      </c>
      <c r="Z21" s="74">
        <v>11.359896355022279</v>
      </c>
      <c r="AA21" s="74">
        <v>12.59113139757944</v>
      </c>
      <c r="AB21" s="74">
        <v>13.88885660378709</v>
      </c>
      <c r="AC21" s="73"/>
    </row>
    <row r="22" spans="1:29" ht="12.75" customHeight="1" x14ac:dyDescent="0.2">
      <c r="A22" s="7" t="s">
        <v>59</v>
      </c>
      <c r="B22" s="74" t="s">
        <v>123</v>
      </c>
      <c r="C22" s="74" t="s">
        <v>123</v>
      </c>
      <c r="D22" s="74" t="s">
        <v>123</v>
      </c>
      <c r="E22" s="74" t="s">
        <v>123</v>
      </c>
      <c r="F22" s="74" t="s">
        <v>123</v>
      </c>
      <c r="G22" s="74" t="s">
        <v>123</v>
      </c>
      <c r="H22" s="74" t="s">
        <v>122</v>
      </c>
      <c r="I22" s="74" t="s">
        <v>122</v>
      </c>
      <c r="J22" s="74" t="s">
        <v>122</v>
      </c>
      <c r="K22" s="74" t="s">
        <v>122</v>
      </c>
      <c r="L22" s="74" t="s">
        <v>122</v>
      </c>
      <c r="M22" s="74" t="s">
        <v>122</v>
      </c>
      <c r="N22" s="74" t="s">
        <v>122</v>
      </c>
      <c r="O22" s="74" t="s">
        <v>122</v>
      </c>
      <c r="P22" s="74" t="s">
        <v>122</v>
      </c>
      <c r="Q22" s="74" t="s">
        <v>122</v>
      </c>
      <c r="R22" s="74" t="s">
        <v>122</v>
      </c>
      <c r="S22" s="74" t="s">
        <v>122</v>
      </c>
      <c r="T22" s="74" t="s">
        <v>122</v>
      </c>
      <c r="U22" s="74" t="s">
        <v>122</v>
      </c>
      <c r="V22" s="74" t="s">
        <v>122</v>
      </c>
      <c r="W22" s="74" t="s">
        <v>122</v>
      </c>
      <c r="X22" s="74" t="s">
        <v>122</v>
      </c>
      <c r="Y22" s="74" t="s">
        <v>122</v>
      </c>
      <c r="Z22" s="74" t="s">
        <v>122</v>
      </c>
      <c r="AA22" s="74" t="s">
        <v>122</v>
      </c>
      <c r="AB22" s="74" t="s">
        <v>122</v>
      </c>
      <c r="AC22" s="73"/>
    </row>
    <row r="23" spans="1:29" ht="12.75" customHeight="1" x14ac:dyDescent="0.2">
      <c r="A23" s="7" t="s">
        <v>60</v>
      </c>
      <c r="B23" s="74" t="s">
        <v>123</v>
      </c>
      <c r="C23" s="74" t="s">
        <v>123</v>
      </c>
      <c r="D23" s="74" t="s">
        <v>123</v>
      </c>
      <c r="E23" s="74" t="s">
        <v>123</v>
      </c>
      <c r="F23" s="74" t="s">
        <v>123</v>
      </c>
      <c r="G23" s="74" t="s">
        <v>123</v>
      </c>
      <c r="H23" s="74">
        <v>13.930937339904</v>
      </c>
      <c r="I23" s="74">
        <v>14.398959216060002</v>
      </c>
      <c r="J23" s="74">
        <v>15.459282871632</v>
      </c>
      <c r="K23" s="74">
        <v>15.830050317455999</v>
      </c>
      <c r="L23" s="74">
        <v>16.527960154452</v>
      </c>
      <c r="M23" s="74">
        <v>16.612891500107999</v>
      </c>
      <c r="N23" s="74">
        <v>17.866425658032</v>
      </c>
      <c r="O23" s="74">
        <v>18.156705276420002</v>
      </c>
      <c r="P23" s="74">
        <v>21.637054219308002</v>
      </c>
      <c r="Q23" s="74">
        <v>26.53563721614</v>
      </c>
      <c r="R23" s="74">
        <v>26.633080632252</v>
      </c>
      <c r="S23" s="74">
        <v>28.439354686751997</v>
      </c>
      <c r="T23" s="74">
        <v>31.380053450868001</v>
      </c>
      <c r="U23" s="74">
        <v>30.355752524424002</v>
      </c>
      <c r="V23" s="74">
        <v>33.144093151763997</v>
      </c>
      <c r="W23" s="74">
        <v>34.694214375023996</v>
      </c>
      <c r="X23" s="74">
        <v>28.969028032404001</v>
      </c>
      <c r="Y23" s="74">
        <v>30.467622999863998</v>
      </c>
      <c r="Z23" s="74">
        <v>30.941511787524</v>
      </c>
      <c r="AA23" s="74">
        <v>25.777451235971998</v>
      </c>
      <c r="AB23" s="74">
        <v>26.188738502987999</v>
      </c>
      <c r="AC23" s="73"/>
    </row>
    <row r="24" spans="1:29" ht="12.75" customHeight="1" x14ac:dyDescent="0.2">
      <c r="A24" s="7" t="s">
        <v>61</v>
      </c>
      <c r="B24" s="74" t="s">
        <v>122</v>
      </c>
      <c r="C24" s="74" t="s">
        <v>122</v>
      </c>
      <c r="D24" s="74" t="s">
        <v>122</v>
      </c>
      <c r="E24" s="74" t="s">
        <v>122</v>
      </c>
      <c r="F24" s="74" t="s">
        <v>122</v>
      </c>
      <c r="G24" s="74" t="s">
        <v>122</v>
      </c>
      <c r="H24" s="74" t="s">
        <v>122</v>
      </c>
      <c r="I24" s="74" t="s">
        <v>122</v>
      </c>
      <c r="J24" s="74" t="s">
        <v>122</v>
      </c>
      <c r="K24" s="74" t="s">
        <v>122</v>
      </c>
      <c r="L24" s="74" t="s">
        <v>122</v>
      </c>
      <c r="M24" s="74" t="s">
        <v>122</v>
      </c>
      <c r="N24" s="74" t="s">
        <v>122</v>
      </c>
      <c r="O24" s="74" t="s">
        <v>122</v>
      </c>
      <c r="P24" s="74" t="s">
        <v>122</v>
      </c>
      <c r="Q24" s="74" t="s">
        <v>122</v>
      </c>
      <c r="R24" s="74" t="s">
        <v>122</v>
      </c>
      <c r="S24" s="74" t="s">
        <v>122</v>
      </c>
      <c r="T24" s="74" t="s">
        <v>122</v>
      </c>
      <c r="U24" s="74" t="s">
        <v>122</v>
      </c>
      <c r="V24" s="74" t="s">
        <v>122</v>
      </c>
      <c r="W24" s="74" t="s">
        <v>122</v>
      </c>
      <c r="X24" s="74" t="s">
        <v>122</v>
      </c>
      <c r="Y24" s="74" t="s">
        <v>122</v>
      </c>
      <c r="Z24" s="74" t="s">
        <v>122</v>
      </c>
      <c r="AA24" s="74" t="s">
        <v>122</v>
      </c>
      <c r="AB24" s="74" t="s">
        <v>122</v>
      </c>
      <c r="AC24" s="73"/>
    </row>
    <row r="25" spans="1:29" ht="12.75" customHeight="1" x14ac:dyDescent="0.2">
      <c r="A25" s="7" t="s">
        <v>62</v>
      </c>
      <c r="B25" s="74">
        <v>14985.156384892687</v>
      </c>
      <c r="C25" s="74">
        <v>14985.156384892687</v>
      </c>
      <c r="D25" s="74">
        <v>15279.866382677372</v>
      </c>
      <c r="E25" s="74">
        <v>14989.400040761988</v>
      </c>
      <c r="F25" s="74">
        <v>15053.45843500824</v>
      </c>
      <c r="G25" s="74">
        <v>15433.306291373263</v>
      </c>
      <c r="H25" s="74">
        <v>16289.165033458088</v>
      </c>
      <c r="I25" s="74">
        <v>16351.825761134935</v>
      </c>
      <c r="J25" s="74">
        <v>16437.449718705171</v>
      </c>
      <c r="K25" s="74">
        <v>17185.00513168993</v>
      </c>
      <c r="L25" s="74">
        <v>17171.827589106644</v>
      </c>
      <c r="M25" s="74">
        <v>17519.803184874007</v>
      </c>
      <c r="N25" s="74">
        <v>17299.312040682573</v>
      </c>
      <c r="O25" s="74">
        <v>17674.98070661919</v>
      </c>
      <c r="P25" s="74">
        <v>18455.132042479323</v>
      </c>
      <c r="Q25" s="74">
        <v>18074.901110169088</v>
      </c>
      <c r="R25" s="74">
        <v>18397.246927654349</v>
      </c>
      <c r="S25" s="74">
        <v>17585.118830437295</v>
      </c>
      <c r="T25" s="74">
        <v>17647.434274336814</v>
      </c>
      <c r="U25" s="74">
        <v>17258.555947621244</v>
      </c>
      <c r="V25" s="74">
        <v>17082.359500158913</v>
      </c>
      <c r="W25" s="74">
        <v>17375.033896836252</v>
      </c>
      <c r="X25" s="74">
        <v>17203.187761902453</v>
      </c>
      <c r="Y25" s="74">
        <v>17277.050940007586</v>
      </c>
      <c r="Z25" s="74">
        <v>17195.398295634106</v>
      </c>
      <c r="AA25" s="74">
        <v>16852.339454031007</v>
      </c>
      <c r="AB25" s="74">
        <v>17231.421180638394</v>
      </c>
      <c r="AC25" s="73"/>
    </row>
    <row r="26" spans="1:29" ht="12.75" customHeight="1" x14ac:dyDescent="0.2">
      <c r="A26" s="7" t="s">
        <v>63</v>
      </c>
      <c r="B26" s="74">
        <v>61244.699108239081</v>
      </c>
      <c r="C26" s="74">
        <v>61244.699108239081</v>
      </c>
      <c r="D26" s="74">
        <v>63194.465113571961</v>
      </c>
      <c r="E26" s="74">
        <v>62605.569320262483</v>
      </c>
      <c r="F26" s="74">
        <v>60182.419803358171</v>
      </c>
      <c r="G26" s="74">
        <v>60598.900198786294</v>
      </c>
      <c r="H26" s="74">
        <v>66030.226868047801</v>
      </c>
      <c r="I26" s="74">
        <v>59705.071784492975</v>
      </c>
      <c r="J26" s="74">
        <v>61873.656246376377</v>
      </c>
      <c r="K26" s="74">
        <v>68347.829108957143</v>
      </c>
      <c r="L26" s="74">
        <v>75322.660904046686</v>
      </c>
      <c r="M26" s="74">
        <v>77204.084818498872</v>
      </c>
      <c r="N26" s="74">
        <v>73303.888362074809</v>
      </c>
      <c r="O26" s="74">
        <v>77973.941608057794</v>
      </c>
      <c r="P26" s="74">
        <v>83602.266469165683</v>
      </c>
      <c r="Q26" s="74">
        <v>77024.282011772913</v>
      </c>
      <c r="R26" s="74">
        <v>87654.326345239824</v>
      </c>
      <c r="S26" s="74">
        <v>73155.791930159467</v>
      </c>
      <c r="T26" s="74">
        <v>66999.725767116848</v>
      </c>
      <c r="U26" s="74">
        <v>62875.411085281783</v>
      </c>
      <c r="V26" s="74">
        <v>59852.00923198797</v>
      </c>
      <c r="W26" s="74">
        <v>58381.296880959693</v>
      </c>
      <c r="X26" s="74">
        <v>57097.914104237272</v>
      </c>
      <c r="Y26" s="74">
        <v>57667.59325082376</v>
      </c>
      <c r="Z26" s="74">
        <v>56260.1841076739</v>
      </c>
      <c r="AA26" s="74">
        <v>54497.596656988477</v>
      </c>
      <c r="AB26" s="74">
        <v>60275.484577656185</v>
      </c>
      <c r="AC26" s="73"/>
    </row>
    <row r="27" spans="1:29" ht="26.25" customHeight="1" x14ac:dyDescent="0.2">
      <c r="A27" s="5" t="s">
        <v>93</v>
      </c>
      <c r="B27" s="58" t="str">
        <f t="shared" ref="B27:AB27" ca="1" si="0">IF(COLUMN() &lt;= 2, "", SUBSTITUTE(INDIRECT(ADDRESS(1,COLUMN()-1)), "Base year", "BY") &amp; "/" &amp; INDIRECT(ADDRESS(1,COLUMN())))</f>
        <v/>
      </c>
      <c r="C27" s="58" t="str">
        <f t="shared" ca="1" si="0"/>
        <v>BY/1990</v>
      </c>
      <c r="D27" s="58" t="str">
        <f t="shared" ca="1" si="0"/>
        <v>1990/1991</v>
      </c>
      <c r="E27" s="58" t="str">
        <f t="shared" ca="1" si="0"/>
        <v>1991/1992</v>
      </c>
      <c r="F27" s="58" t="str">
        <f t="shared" ca="1" si="0"/>
        <v>1992/1993</v>
      </c>
      <c r="G27" s="58" t="str">
        <f t="shared" ca="1" si="0"/>
        <v>1993/1994</v>
      </c>
      <c r="H27" s="58" t="str">
        <f t="shared" ca="1" si="0"/>
        <v>1994/1995</v>
      </c>
      <c r="I27" s="58" t="str">
        <f t="shared" ca="1" si="0"/>
        <v>1995/1996</v>
      </c>
      <c r="J27" s="58" t="str">
        <f t="shared" ca="1" si="0"/>
        <v>1996/1997</v>
      </c>
      <c r="K27" s="58" t="str">
        <f t="shared" ca="1" si="0"/>
        <v>1997/1998</v>
      </c>
      <c r="L27" s="58" t="str">
        <f t="shared" ca="1" si="0"/>
        <v>1998/1999</v>
      </c>
      <c r="M27" s="58" t="str">
        <f t="shared" ca="1" si="0"/>
        <v>1999/2000</v>
      </c>
      <c r="N27" s="58" t="str">
        <f t="shared" ca="1" si="0"/>
        <v>2000/2001</v>
      </c>
      <c r="O27" s="58" t="str">
        <f t="shared" ca="1" si="0"/>
        <v>2001/2002</v>
      </c>
      <c r="P27" s="58" t="str">
        <f t="shared" ca="1" si="0"/>
        <v>2002/2003</v>
      </c>
      <c r="Q27" s="58" t="str">
        <f t="shared" ca="1" si="0"/>
        <v>2003/2004</v>
      </c>
      <c r="R27" s="58" t="str">
        <f t="shared" ca="1" si="0"/>
        <v>2004/2005</v>
      </c>
      <c r="S27" s="58" t="str">
        <f t="shared" ca="1" si="0"/>
        <v>2005/2006</v>
      </c>
      <c r="T27" s="58" t="str">
        <f t="shared" ca="1" si="0"/>
        <v>2006/2007</v>
      </c>
      <c r="U27" s="58" t="str">
        <f t="shared" ca="1" si="0"/>
        <v>2007/2008</v>
      </c>
      <c r="V27" s="58" t="str">
        <f t="shared" ca="1" si="0"/>
        <v>2008/2009</v>
      </c>
      <c r="W27" s="58" t="str">
        <f t="shared" ca="1" si="0"/>
        <v>2009/2010</v>
      </c>
      <c r="X27" s="58" t="str">
        <f t="shared" ca="1" si="0"/>
        <v>2010/2011</v>
      </c>
      <c r="Y27" s="58" t="str">
        <f t="shared" ca="1" si="0"/>
        <v>2011/2012</v>
      </c>
      <c r="Z27" s="58" t="str">
        <f t="shared" ca="1" si="0"/>
        <v>2012/2013</v>
      </c>
      <c r="AA27" s="58" t="str">
        <f t="shared" ca="1" si="0"/>
        <v>2013/2014</v>
      </c>
      <c r="AB27" s="58" t="str">
        <f t="shared" ca="1" si="0"/>
        <v>2014/2015</v>
      </c>
      <c r="AC27" s="58" t="str">
        <f ca="1">"BY/" &amp; INDIRECT(ADDRESS(1,COLUMN()-1))</f>
        <v>BY/2015</v>
      </c>
    </row>
    <row r="28" spans="1:29" ht="12.75" customHeight="1" x14ac:dyDescent="0.2">
      <c r="A28" s="70" t="s">
        <v>4</v>
      </c>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row>
    <row r="29" spans="1:29" ht="12.75" customHeight="1" x14ac:dyDescent="0.2">
      <c r="A29" s="7" t="s">
        <v>53</v>
      </c>
      <c r="B29" s="60" t="str">
        <f t="shared" ref="B29:K39" si="1">IFERROR(IF(OR(GAS_AAC=0,GAS_AAC=-1), CHAR(150), GAS_AAC), IF(COLUMN() &lt;= 2, "", CHAR(150)))</f>
        <v/>
      </c>
      <c r="C29" s="60" t="str">
        <f t="shared" si="1"/>
        <v>–</v>
      </c>
      <c r="D29" s="60">
        <f t="shared" si="1"/>
        <v>3.5725514213203802E-2</v>
      </c>
      <c r="E29" s="60">
        <f t="shared" si="1"/>
        <v>9.0103326076498513E-2</v>
      </c>
      <c r="F29" s="60">
        <f t="shared" si="1"/>
        <v>-2.7279014698152859E-2</v>
      </c>
      <c r="G29" s="60">
        <f t="shared" si="1"/>
        <v>1.4864949488129664E-2</v>
      </c>
      <c r="H29" s="60">
        <f t="shared" si="1"/>
        <v>7.8366854054007895E-2</v>
      </c>
      <c r="I29" s="60">
        <f t="shared" si="1"/>
        <v>-4.9615061571696928E-2</v>
      </c>
      <c r="J29" s="60">
        <f t="shared" si="1"/>
        <v>5.7817516742920239E-2</v>
      </c>
      <c r="K29" s="60">
        <f t="shared" si="1"/>
        <v>8.1601380806575641E-2</v>
      </c>
      <c r="L29" s="60">
        <f t="shared" ref="L29:U39" si="2">IFERROR(IF(OR(GAS_AAC=0,GAS_AAC=-1), CHAR(150), GAS_AAC), IF(COLUMN() &lt;= 2, "", CHAR(150)))</f>
        <v>0.12839778477381869</v>
      </c>
      <c r="M29" s="60">
        <f t="shared" si="2"/>
        <v>-1.8351821562373805E-2</v>
      </c>
      <c r="N29" s="60">
        <f t="shared" si="2"/>
        <v>-4.8832824140467856E-3</v>
      </c>
      <c r="O29" s="60">
        <f t="shared" si="2"/>
        <v>5.8702859317018463E-2</v>
      </c>
      <c r="P29" s="60">
        <f t="shared" si="2"/>
        <v>-7.4033067151614063E-2</v>
      </c>
      <c r="Q29" s="60">
        <f t="shared" si="2"/>
        <v>4.3442037484589635E-2</v>
      </c>
      <c r="R29" s="60">
        <f t="shared" si="2"/>
        <v>3.4135420055605215E-2</v>
      </c>
      <c r="S29" s="60">
        <f t="shared" si="2"/>
        <v>-6.8165654401207254E-2</v>
      </c>
      <c r="T29" s="60">
        <f t="shared" si="2"/>
        <v>-3.867507508367285E-2</v>
      </c>
      <c r="U29" s="60">
        <f t="shared" si="2"/>
        <v>-3.7187661613956702E-2</v>
      </c>
      <c r="V29" s="60">
        <f t="shared" ref="V29:AB39" si="3">IFERROR(IF(OR(GAS_AAC=0,GAS_AAC=-1), CHAR(150), GAS_AAC), IF(COLUMN() &lt;= 2, "", CHAR(150)))</f>
        <v>-4.7511013963318249E-2</v>
      </c>
      <c r="W29" s="60">
        <f t="shared" si="3"/>
        <v>-7.3676502715779746E-2</v>
      </c>
      <c r="X29" s="60">
        <f t="shared" si="3"/>
        <v>-2.1755576680921207E-2</v>
      </c>
      <c r="Y29" s="60">
        <f t="shared" si="3"/>
        <v>-3.5215238780734959E-2</v>
      </c>
      <c r="Z29" s="60">
        <f t="shared" si="3"/>
        <v>-3.608494212515434E-2</v>
      </c>
      <c r="AA29" s="60">
        <f t="shared" si="3"/>
        <v>-2.6288796023601346E-3</v>
      </c>
      <c r="AB29" s="60">
        <f t="shared" si="3"/>
        <v>8.9584981225308224E-2</v>
      </c>
      <c r="AC29" s="60">
        <f t="shared" ref="AC29:AC39" si="4">IFERROR(IF(OR(GAS_AAC_TOTAL=0,GAS_AAC_TOTAL=-1), CHAR(150), GAS_AAC_TOTAL), CHAR(150))</f>
        <v>5.4829757463150663E-3</v>
      </c>
    </row>
    <row r="30" spans="1:29" ht="12.75" customHeight="1" x14ac:dyDescent="0.2">
      <c r="A30" s="7" t="s">
        <v>54</v>
      </c>
      <c r="B30" s="60" t="str">
        <f t="shared" si="1"/>
        <v/>
      </c>
      <c r="C30" s="60" t="str">
        <f t="shared" si="1"/>
        <v>–</v>
      </c>
      <c r="D30" s="60">
        <f t="shared" si="1"/>
        <v>1.941195551186814E-2</v>
      </c>
      <c r="E30" s="60">
        <f t="shared" si="1"/>
        <v>1.5251167295642354E-2</v>
      </c>
      <c r="F30" s="60">
        <f t="shared" si="1"/>
        <v>1.2072636769927536E-2</v>
      </c>
      <c r="G30" s="60">
        <f t="shared" si="1"/>
        <v>2.501233672874581E-2</v>
      </c>
      <c r="H30" s="60">
        <f t="shared" si="1"/>
        <v>3.059595036779017E-2</v>
      </c>
      <c r="I30" s="60">
        <f t="shared" si="1"/>
        <v>6.3200388502764326E-3</v>
      </c>
      <c r="J30" s="60">
        <f t="shared" si="1"/>
        <v>2.0084984612875445E-2</v>
      </c>
      <c r="K30" s="60">
        <f t="shared" si="1"/>
        <v>2.6942243357852558E-2</v>
      </c>
      <c r="L30" s="60">
        <f t="shared" si="2"/>
        <v>1.2025321207563389E-2</v>
      </c>
      <c r="M30" s="60">
        <f t="shared" si="2"/>
        <v>5.2064470987225331E-3</v>
      </c>
      <c r="N30" s="60">
        <f t="shared" si="2"/>
        <v>3.222580208903647E-4</v>
      </c>
      <c r="O30" s="60">
        <f t="shared" si="2"/>
        <v>1.5489296190423385E-2</v>
      </c>
      <c r="P30" s="60">
        <f t="shared" si="2"/>
        <v>1.8575040874950988E-2</v>
      </c>
      <c r="Q30" s="60">
        <f t="shared" si="2"/>
        <v>1.2371098634563538E-2</v>
      </c>
      <c r="R30" s="60">
        <f t="shared" si="2"/>
        <v>-3.051373412114311E-2</v>
      </c>
      <c r="S30" s="60">
        <f t="shared" si="2"/>
        <v>-6.3199563201420395E-3</v>
      </c>
      <c r="T30" s="60">
        <f t="shared" si="2"/>
        <v>-1.5007526821369632E-2</v>
      </c>
      <c r="U30" s="60">
        <f t="shared" si="2"/>
        <v>-3.9669456368015776E-2</v>
      </c>
      <c r="V30" s="60">
        <f t="shared" si="3"/>
        <v>-1.8594192478898597E-2</v>
      </c>
      <c r="W30" s="60">
        <f t="shared" si="3"/>
        <v>5.8763706687781081E-4</v>
      </c>
      <c r="X30" s="60">
        <f t="shared" si="3"/>
        <v>9.7343742810864775E-3</v>
      </c>
      <c r="Y30" s="60">
        <f t="shared" si="3"/>
        <v>-2.1604567961698184E-2</v>
      </c>
      <c r="Z30" s="60">
        <f t="shared" si="3"/>
        <v>-2.5409179865519382E-2</v>
      </c>
      <c r="AA30" s="60">
        <f t="shared" si="3"/>
        <v>-2.0257275161972954E-2</v>
      </c>
      <c r="AB30" s="60">
        <f t="shared" si="3"/>
        <v>1.0189568164887808E-2</v>
      </c>
      <c r="AC30" s="60">
        <f t="shared" si="4"/>
        <v>2.3301688501118356E-3</v>
      </c>
    </row>
    <row r="31" spans="1:29" ht="12.75" customHeight="1" x14ac:dyDescent="0.2">
      <c r="A31" s="7" t="s">
        <v>55</v>
      </c>
      <c r="B31" s="60" t="str">
        <f t="shared" si="1"/>
        <v/>
      </c>
      <c r="C31" s="60" t="str">
        <f t="shared" si="1"/>
        <v>–</v>
      </c>
      <c r="D31" s="60">
        <f t="shared" si="1"/>
        <v>-8.3819575131562907E-3</v>
      </c>
      <c r="E31" s="60">
        <f t="shared" si="1"/>
        <v>-8.1141980485566201E-3</v>
      </c>
      <c r="F31" s="60">
        <f t="shared" si="1"/>
        <v>-5.0006262820959657E-3</v>
      </c>
      <c r="G31" s="60">
        <f t="shared" si="1"/>
        <v>8.693342381310698E-3</v>
      </c>
      <c r="H31" s="60">
        <f t="shared" si="1"/>
        <v>4.8822407890622088E-2</v>
      </c>
      <c r="I31" s="60">
        <f t="shared" si="1"/>
        <v>5.8874763190950752E-2</v>
      </c>
      <c r="J31" s="60">
        <f t="shared" si="1"/>
        <v>-2.677391494286474E-3</v>
      </c>
      <c r="K31" s="60">
        <f t="shared" si="1"/>
        <v>-9.355268988167853E-3</v>
      </c>
      <c r="L31" s="60">
        <f t="shared" si="2"/>
        <v>2.049200723839073E-2</v>
      </c>
      <c r="M31" s="60">
        <f t="shared" si="2"/>
        <v>-7.1565814779365189E-3</v>
      </c>
      <c r="N31" s="60">
        <f t="shared" si="2"/>
        <v>-3.2334159341794733E-2</v>
      </c>
      <c r="O31" s="60">
        <f t="shared" si="2"/>
        <v>1.0728899660444879E-2</v>
      </c>
      <c r="P31" s="60">
        <f t="shared" si="2"/>
        <v>-8.9258971282119126E-2</v>
      </c>
      <c r="Q31" s="60">
        <f t="shared" si="2"/>
        <v>4.1453468256783754E-2</v>
      </c>
      <c r="R31" s="60">
        <f t="shared" si="2"/>
        <v>-3.5224056871421494E-2</v>
      </c>
      <c r="S31" s="60">
        <f t="shared" si="2"/>
        <v>-3.298145868727842E-2</v>
      </c>
      <c r="T31" s="60">
        <f t="shared" si="2"/>
        <v>4.6369574382913559E-2</v>
      </c>
      <c r="U31" s="60">
        <f t="shared" si="2"/>
        <v>-2.5634921472526995E-2</v>
      </c>
      <c r="V31" s="60">
        <f t="shared" si="3"/>
        <v>-8.2690183094471181E-2</v>
      </c>
      <c r="W31" s="60">
        <f t="shared" si="3"/>
        <v>-7.6070566107817594E-3</v>
      </c>
      <c r="X31" s="60">
        <f t="shared" si="3"/>
        <v>-8.1773134690402483E-2</v>
      </c>
      <c r="Y31" s="60">
        <f t="shared" si="3"/>
        <v>4.0557413894393157E-3</v>
      </c>
      <c r="Z31" s="60">
        <f t="shared" si="3"/>
        <v>-1.2427927596575516E-3</v>
      </c>
      <c r="AA31" s="60">
        <f t="shared" si="3"/>
        <v>2.2213311678207948E-2</v>
      </c>
      <c r="AB31" s="60">
        <f t="shared" si="3"/>
        <v>4.1382720661522487E-3</v>
      </c>
      <c r="AC31" s="60">
        <f t="shared" si="4"/>
        <v>-7.2731660819358446E-3</v>
      </c>
    </row>
    <row r="32" spans="1:29" ht="12.75" customHeight="1" x14ac:dyDescent="0.2">
      <c r="A32" s="7" t="s">
        <v>56</v>
      </c>
      <c r="B32" s="60" t="str">
        <f t="shared" si="1"/>
        <v/>
      </c>
      <c r="C32" s="60" t="str">
        <f t="shared" si="1"/>
        <v>–</v>
      </c>
      <c r="D32" s="60" t="str">
        <f t="shared" si="1"/>
        <v>–</v>
      </c>
      <c r="E32" s="60" t="str">
        <f t="shared" si="1"/>
        <v>–</v>
      </c>
      <c r="F32" s="60" t="str">
        <f t="shared" si="1"/>
        <v>–</v>
      </c>
      <c r="G32" s="60" t="str">
        <f t="shared" si="1"/>
        <v>–</v>
      </c>
      <c r="H32" s="60" t="str">
        <f t="shared" si="1"/>
        <v>–</v>
      </c>
      <c r="I32" s="60">
        <f t="shared" si="1"/>
        <v>0.48832329943682251</v>
      </c>
      <c r="J32" s="60">
        <f t="shared" si="1"/>
        <v>0.58527478542664113</v>
      </c>
      <c r="K32" s="60">
        <f t="shared" si="1"/>
        <v>0.39551995766031522</v>
      </c>
      <c r="L32" s="60">
        <f t="shared" si="2"/>
        <v>0.40974610429195191</v>
      </c>
      <c r="M32" s="60">
        <f t="shared" si="2"/>
        <v>0.30512283296159604</v>
      </c>
      <c r="N32" s="60">
        <f t="shared" si="2"/>
        <v>0.28604067882328632</v>
      </c>
      <c r="O32" s="60">
        <f t="shared" si="2"/>
        <v>0.30382038004199052</v>
      </c>
      <c r="P32" s="60">
        <f t="shared" si="2"/>
        <v>0.27804226629786344</v>
      </c>
      <c r="Q32" s="60">
        <f t="shared" si="2"/>
        <v>0.18748036900712783</v>
      </c>
      <c r="R32" s="60">
        <f t="shared" si="2"/>
        <v>0.23168364264868235</v>
      </c>
      <c r="S32" s="60">
        <f t="shared" si="2"/>
        <v>0.19595313967353123</v>
      </c>
      <c r="T32" s="60">
        <f t="shared" si="2"/>
        <v>0.21104576737465197</v>
      </c>
      <c r="U32" s="60">
        <f t="shared" si="2"/>
        <v>0.18289267442725521</v>
      </c>
      <c r="V32" s="60">
        <f t="shared" si="3"/>
        <v>0.12335165803699311</v>
      </c>
      <c r="W32" s="60">
        <f t="shared" si="3"/>
        <v>8.2769381742082038E-2</v>
      </c>
      <c r="X32" s="60">
        <f t="shared" si="3"/>
        <v>8.366974702024188E-2</v>
      </c>
      <c r="Y32" s="60">
        <f t="shared" si="3"/>
        <v>6.6637365159828654E-2</v>
      </c>
      <c r="Z32" s="60">
        <f t="shared" si="3"/>
        <v>7.4309238170485292E-2</v>
      </c>
      <c r="AA32" s="60">
        <f t="shared" si="3"/>
        <v>6.1166834116903379E-2</v>
      </c>
      <c r="AB32" s="60">
        <f t="shared" si="3"/>
        <v>5.6798433290214945E-2</v>
      </c>
      <c r="AC32" s="60" t="str">
        <f t="shared" si="4"/>
        <v>–</v>
      </c>
    </row>
    <row r="33" spans="1:29" ht="12.75" customHeight="1" x14ac:dyDescent="0.2">
      <c r="A33" s="7" t="s">
        <v>57</v>
      </c>
      <c r="B33" s="60" t="str">
        <f t="shared" si="1"/>
        <v/>
      </c>
      <c r="C33" s="60" t="str">
        <f t="shared" si="1"/>
        <v>–</v>
      </c>
      <c r="D33" s="60" t="str">
        <f t="shared" si="1"/>
        <v>–</v>
      </c>
      <c r="E33" s="60" t="str">
        <f t="shared" si="1"/>
        <v>–</v>
      </c>
      <c r="F33" s="60" t="str">
        <f t="shared" si="1"/>
        <v>–</v>
      </c>
      <c r="G33" s="60" t="str">
        <f t="shared" si="1"/>
        <v>–</v>
      </c>
      <c r="H33" s="60" t="str">
        <f t="shared" si="1"/>
        <v>–</v>
      </c>
      <c r="I33" s="60">
        <f t="shared" si="1"/>
        <v>0.66717058366956739</v>
      </c>
      <c r="J33" s="60">
        <f t="shared" si="1"/>
        <v>0.70842277000847376</v>
      </c>
      <c r="K33" s="60">
        <f t="shared" si="1"/>
        <v>0.44952003794252948</v>
      </c>
      <c r="L33" s="60">
        <f t="shared" si="2"/>
        <v>0.44816566226526633</v>
      </c>
      <c r="M33" s="60">
        <f t="shared" si="2"/>
        <v>0.32796245921909373</v>
      </c>
      <c r="N33" s="60">
        <f t="shared" si="2"/>
        <v>0.29828460897614661</v>
      </c>
      <c r="O33" s="60">
        <f t="shared" si="2"/>
        <v>0.31804269046384537</v>
      </c>
      <c r="P33" s="60">
        <f t="shared" si="2"/>
        <v>0.28152039411724461</v>
      </c>
      <c r="Q33" s="60">
        <f t="shared" si="2"/>
        <v>0.18608191466407153</v>
      </c>
      <c r="R33" s="60">
        <f t="shared" si="2"/>
        <v>0.2401561641743386</v>
      </c>
      <c r="S33" s="60">
        <f t="shared" si="2"/>
        <v>0.1996698052111765</v>
      </c>
      <c r="T33" s="60">
        <f t="shared" si="2"/>
        <v>0.21394073292185545</v>
      </c>
      <c r="U33" s="60">
        <f t="shared" si="2"/>
        <v>0.18803520240848348</v>
      </c>
      <c r="V33" s="60">
        <f t="shared" si="3"/>
        <v>0.12374455650230276</v>
      </c>
      <c r="W33" s="60">
        <f t="shared" si="3"/>
        <v>8.3007862091596385E-2</v>
      </c>
      <c r="X33" s="60">
        <f t="shared" si="3"/>
        <v>8.7949575179356421E-2</v>
      </c>
      <c r="Y33" s="60">
        <f t="shared" si="3"/>
        <v>6.6588711361751818E-2</v>
      </c>
      <c r="Z33" s="60">
        <f t="shared" si="3"/>
        <v>7.492642255914328E-2</v>
      </c>
      <c r="AA33" s="60">
        <f t="shared" si="3"/>
        <v>6.3903517176210345E-2</v>
      </c>
      <c r="AB33" s="60">
        <f t="shared" si="3"/>
        <v>5.6983956175233219E-2</v>
      </c>
      <c r="AC33" s="60" t="str">
        <f t="shared" si="4"/>
        <v>–</v>
      </c>
    </row>
    <row r="34" spans="1:29" ht="12.75" customHeight="1" x14ac:dyDescent="0.2">
      <c r="A34" s="7" t="s">
        <v>58</v>
      </c>
      <c r="B34" s="60" t="str">
        <f t="shared" si="1"/>
        <v/>
      </c>
      <c r="C34" s="60" t="str">
        <f t="shared" si="1"/>
        <v>–</v>
      </c>
      <c r="D34" s="60" t="str">
        <f t="shared" si="1"/>
        <v>–</v>
      </c>
      <c r="E34" s="60" t="str">
        <f t="shared" si="1"/>
        <v>–</v>
      </c>
      <c r="F34" s="60" t="str">
        <f t="shared" si="1"/>
        <v>–</v>
      </c>
      <c r="G34" s="60" t="str">
        <f t="shared" si="1"/>
        <v>–</v>
      </c>
      <c r="H34" s="60" t="str">
        <f t="shared" si="1"/>
        <v>–</v>
      </c>
      <c r="I34" s="60" t="str">
        <f t="shared" si="1"/>
        <v>–</v>
      </c>
      <c r="J34" s="60" t="str">
        <f t="shared" si="1"/>
        <v>–</v>
      </c>
      <c r="K34" s="60">
        <f t="shared" si="1"/>
        <v>3.5110672215029393</v>
      </c>
      <c r="L34" s="60">
        <f t="shared" si="2"/>
        <v>0.8068427203242956</v>
      </c>
      <c r="M34" s="60">
        <f t="shared" si="2"/>
        <v>0.46187323340596054</v>
      </c>
      <c r="N34" s="60">
        <f t="shared" si="2"/>
        <v>0.33476105023564751</v>
      </c>
      <c r="O34" s="60">
        <f t="shared" si="2"/>
        <v>0.26754906209403417</v>
      </c>
      <c r="P34" s="60">
        <f t="shared" si="2"/>
        <v>0.22278945660403582</v>
      </c>
      <c r="Q34" s="60">
        <f t="shared" si="2"/>
        <v>0.19618234270794566</v>
      </c>
      <c r="R34" s="60">
        <f t="shared" si="2"/>
        <v>0.17922921215210375</v>
      </c>
      <c r="S34" s="60">
        <f t="shared" si="2"/>
        <v>0.20838837584150505</v>
      </c>
      <c r="T34" s="60">
        <f t="shared" si="2"/>
        <v>0.18870641475638439</v>
      </c>
      <c r="U34" s="60">
        <f t="shared" si="2"/>
        <v>0.17652870258538411</v>
      </c>
      <c r="V34" s="60">
        <f t="shared" si="3"/>
        <v>0.18416875752388595</v>
      </c>
      <c r="W34" s="60">
        <f t="shared" si="3"/>
        <v>0.1996633601056006</v>
      </c>
      <c r="X34" s="60">
        <f t="shared" si="3"/>
        <v>0.14081934958162723</v>
      </c>
      <c r="Y34" s="60">
        <f t="shared" si="3"/>
        <v>0.12555431444061282</v>
      </c>
      <c r="Z34" s="60">
        <f t="shared" si="3"/>
        <v>0.11577450186517657</v>
      </c>
      <c r="AA34" s="60">
        <f t="shared" si="3"/>
        <v>0.10838435528620161</v>
      </c>
      <c r="AB34" s="60">
        <f t="shared" si="3"/>
        <v>0.1030666081728866</v>
      </c>
      <c r="AC34" s="60" t="str">
        <f t="shared" si="4"/>
        <v>–</v>
      </c>
    </row>
    <row r="35" spans="1:29" ht="12.75" customHeight="1" x14ac:dyDescent="0.2">
      <c r="A35" s="7" t="s">
        <v>59</v>
      </c>
      <c r="B35" s="60" t="str">
        <f t="shared" si="1"/>
        <v/>
      </c>
      <c r="C35" s="60" t="str">
        <f t="shared" si="1"/>
        <v>–</v>
      </c>
      <c r="D35" s="60" t="str">
        <f t="shared" si="1"/>
        <v>–</v>
      </c>
      <c r="E35" s="60" t="str">
        <f t="shared" si="1"/>
        <v>–</v>
      </c>
      <c r="F35" s="60" t="str">
        <f t="shared" si="1"/>
        <v>–</v>
      </c>
      <c r="G35" s="60" t="str">
        <f t="shared" si="1"/>
        <v>–</v>
      </c>
      <c r="H35" s="60" t="str">
        <f t="shared" si="1"/>
        <v>–</v>
      </c>
      <c r="I35" s="60" t="str">
        <f t="shared" si="1"/>
        <v>–</v>
      </c>
      <c r="J35" s="60" t="str">
        <f t="shared" si="1"/>
        <v>–</v>
      </c>
      <c r="K35" s="60" t="str">
        <f t="shared" si="1"/>
        <v>–</v>
      </c>
      <c r="L35" s="60" t="str">
        <f t="shared" si="2"/>
        <v>–</v>
      </c>
      <c r="M35" s="60" t="str">
        <f t="shared" si="2"/>
        <v>–</v>
      </c>
      <c r="N35" s="60" t="str">
        <f t="shared" si="2"/>
        <v>–</v>
      </c>
      <c r="O35" s="60" t="str">
        <f t="shared" si="2"/>
        <v>–</v>
      </c>
      <c r="P35" s="60" t="str">
        <f t="shared" si="2"/>
        <v>–</v>
      </c>
      <c r="Q35" s="60" t="str">
        <f t="shared" si="2"/>
        <v>–</v>
      </c>
      <c r="R35" s="60" t="str">
        <f t="shared" si="2"/>
        <v>–</v>
      </c>
      <c r="S35" s="60" t="str">
        <f t="shared" si="2"/>
        <v>–</v>
      </c>
      <c r="T35" s="60" t="str">
        <f t="shared" si="2"/>
        <v>–</v>
      </c>
      <c r="U35" s="60" t="str">
        <f t="shared" si="2"/>
        <v>–</v>
      </c>
      <c r="V35" s="60" t="str">
        <f t="shared" si="3"/>
        <v>–</v>
      </c>
      <c r="W35" s="60" t="str">
        <f t="shared" si="3"/>
        <v>–</v>
      </c>
      <c r="X35" s="60" t="str">
        <f t="shared" si="3"/>
        <v>–</v>
      </c>
      <c r="Y35" s="60" t="str">
        <f t="shared" si="3"/>
        <v>–</v>
      </c>
      <c r="Z35" s="60" t="str">
        <f t="shared" si="3"/>
        <v>–</v>
      </c>
      <c r="AA35" s="60" t="str">
        <f t="shared" si="3"/>
        <v>–</v>
      </c>
      <c r="AB35" s="60" t="str">
        <f t="shared" si="3"/>
        <v>–</v>
      </c>
      <c r="AC35" s="60" t="str">
        <f t="shared" si="4"/>
        <v>–</v>
      </c>
    </row>
    <row r="36" spans="1:29" ht="12.75" customHeight="1" x14ac:dyDescent="0.2">
      <c r="A36" s="7" t="s">
        <v>60</v>
      </c>
      <c r="B36" s="60" t="str">
        <f t="shared" si="1"/>
        <v/>
      </c>
      <c r="C36" s="60" t="str">
        <f t="shared" si="1"/>
        <v>–</v>
      </c>
      <c r="D36" s="60" t="str">
        <f t="shared" si="1"/>
        <v>–</v>
      </c>
      <c r="E36" s="60" t="str">
        <f t="shared" si="1"/>
        <v>–</v>
      </c>
      <c r="F36" s="60" t="str">
        <f t="shared" si="1"/>
        <v>–</v>
      </c>
      <c r="G36" s="60" t="str">
        <f t="shared" si="1"/>
        <v>–</v>
      </c>
      <c r="H36" s="60" t="str">
        <f t="shared" si="1"/>
        <v>–</v>
      </c>
      <c r="I36" s="60">
        <f t="shared" si="1"/>
        <v>3.3595863992252228E-2</v>
      </c>
      <c r="J36" s="60">
        <f t="shared" si="1"/>
        <v>7.3638909567113497E-2</v>
      </c>
      <c r="K36" s="60">
        <f t="shared" si="1"/>
        <v>2.3983482862866889E-2</v>
      </c>
      <c r="L36" s="60">
        <f t="shared" si="2"/>
        <v>4.4087657524777724E-2</v>
      </c>
      <c r="M36" s="60">
        <f t="shared" si="2"/>
        <v>5.1386465639029488E-3</v>
      </c>
      <c r="N36" s="60">
        <f t="shared" si="2"/>
        <v>7.5455507424210477E-2</v>
      </c>
      <c r="O36" s="60">
        <f t="shared" si="2"/>
        <v>1.6247212729844751E-2</v>
      </c>
      <c r="P36" s="60">
        <f t="shared" si="2"/>
        <v>0.19168394760518082</v>
      </c>
      <c r="Q36" s="60">
        <f t="shared" si="2"/>
        <v>0.22639787039312909</v>
      </c>
      <c r="R36" s="60">
        <f t="shared" si="2"/>
        <v>3.672171703219318E-3</v>
      </c>
      <c r="S36" s="60">
        <f t="shared" si="2"/>
        <v>6.7820695601868985E-2</v>
      </c>
      <c r="T36" s="60">
        <f t="shared" si="2"/>
        <v>0.10340244342765903</v>
      </c>
      <c r="U36" s="60">
        <f t="shared" si="2"/>
        <v>-3.2641783993381468E-2</v>
      </c>
      <c r="V36" s="60">
        <f t="shared" si="3"/>
        <v>9.1855427569997428E-2</v>
      </c>
      <c r="W36" s="60">
        <f t="shared" si="3"/>
        <v>4.676915479817545E-2</v>
      </c>
      <c r="X36" s="60">
        <f t="shared" si="3"/>
        <v>-0.16501847485964394</v>
      </c>
      <c r="Y36" s="60">
        <f t="shared" si="3"/>
        <v>5.1730937116140296E-2</v>
      </c>
      <c r="Z36" s="60">
        <f t="shared" si="3"/>
        <v>1.5553848347871435E-2</v>
      </c>
      <c r="AA36" s="60">
        <f t="shared" si="3"/>
        <v>-0.16689748668435178</v>
      </c>
      <c r="AB36" s="60">
        <f t="shared" si="3"/>
        <v>1.5955311611337786E-2</v>
      </c>
      <c r="AC36" s="60" t="str">
        <f t="shared" si="4"/>
        <v>–</v>
      </c>
    </row>
    <row r="37" spans="1:29" ht="12.75" customHeight="1" x14ac:dyDescent="0.2">
      <c r="A37" s="7" t="s">
        <v>61</v>
      </c>
      <c r="B37" s="60" t="str">
        <f t="shared" si="1"/>
        <v/>
      </c>
      <c r="C37" s="60" t="str">
        <f t="shared" si="1"/>
        <v>–</v>
      </c>
      <c r="D37" s="60" t="str">
        <f t="shared" si="1"/>
        <v>–</v>
      </c>
      <c r="E37" s="60" t="str">
        <f t="shared" si="1"/>
        <v>–</v>
      </c>
      <c r="F37" s="60" t="str">
        <f t="shared" si="1"/>
        <v>–</v>
      </c>
      <c r="G37" s="60" t="str">
        <f t="shared" si="1"/>
        <v>–</v>
      </c>
      <c r="H37" s="60" t="str">
        <f t="shared" si="1"/>
        <v>–</v>
      </c>
      <c r="I37" s="60" t="str">
        <f t="shared" si="1"/>
        <v>–</v>
      </c>
      <c r="J37" s="60" t="str">
        <f t="shared" si="1"/>
        <v>–</v>
      </c>
      <c r="K37" s="60" t="str">
        <f t="shared" si="1"/>
        <v>–</v>
      </c>
      <c r="L37" s="60" t="str">
        <f t="shared" si="2"/>
        <v>–</v>
      </c>
      <c r="M37" s="60" t="str">
        <f t="shared" si="2"/>
        <v>–</v>
      </c>
      <c r="N37" s="60" t="str">
        <f t="shared" si="2"/>
        <v>–</v>
      </c>
      <c r="O37" s="60" t="str">
        <f t="shared" si="2"/>
        <v>–</v>
      </c>
      <c r="P37" s="60" t="str">
        <f t="shared" si="2"/>
        <v>–</v>
      </c>
      <c r="Q37" s="60" t="str">
        <f t="shared" si="2"/>
        <v>–</v>
      </c>
      <c r="R37" s="60" t="str">
        <f t="shared" si="2"/>
        <v>–</v>
      </c>
      <c r="S37" s="60" t="str">
        <f t="shared" si="2"/>
        <v>–</v>
      </c>
      <c r="T37" s="60" t="str">
        <f t="shared" si="2"/>
        <v>–</v>
      </c>
      <c r="U37" s="60" t="str">
        <f t="shared" si="2"/>
        <v>–</v>
      </c>
      <c r="V37" s="60" t="str">
        <f t="shared" si="3"/>
        <v>–</v>
      </c>
      <c r="W37" s="60" t="str">
        <f t="shared" si="3"/>
        <v>–</v>
      </c>
      <c r="X37" s="60" t="str">
        <f t="shared" si="3"/>
        <v>–</v>
      </c>
      <c r="Y37" s="60" t="str">
        <f t="shared" si="3"/>
        <v>–</v>
      </c>
      <c r="Z37" s="60" t="str">
        <f t="shared" si="3"/>
        <v>–</v>
      </c>
      <c r="AA37" s="60" t="str">
        <f t="shared" si="3"/>
        <v>–</v>
      </c>
      <c r="AB37" s="60" t="str">
        <f t="shared" si="3"/>
        <v>–</v>
      </c>
      <c r="AC37" s="60" t="str">
        <f t="shared" si="4"/>
        <v>–</v>
      </c>
    </row>
    <row r="38" spans="1:29" ht="12.75" customHeight="1" x14ac:dyDescent="0.2">
      <c r="A38" s="7" t="s">
        <v>62</v>
      </c>
      <c r="B38" s="60" t="str">
        <f t="shared" si="1"/>
        <v/>
      </c>
      <c r="C38" s="60" t="str">
        <f t="shared" si="1"/>
        <v>–</v>
      </c>
      <c r="D38" s="60">
        <f t="shared" si="1"/>
        <v>1.1824266262749017E-2</v>
      </c>
      <c r="E38" s="60">
        <f t="shared" si="1"/>
        <v>8.9998470520180618E-3</v>
      </c>
      <c r="F38" s="60">
        <f t="shared" si="1"/>
        <v>7.5822238739216008E-3</v>
      </c>
      <c r="G38" s="60">
        <f t="shared" si="1"/>
        <v>2.0773902509559683E-2</v>
      </c>
      <c r="H38" s="60">
        <f t="shared" si="1"/>
        <v>3.8623240162789951E-2</v>
      </c>
      <c r="I38" s="60">
        <f t="shared" si="1"/>
        <v>2.1495089841758297E-2</v>
      </c>
      <c r="J38" s="60">
        <f t="shared" si="1"/>
        <v>1.6625434912876047E-2</v>
      </c>
      <c r="K38" s="60">
        <f t="shared" si="1"/>
        <v>2.0076454558866308E-2</v>
      </c>
      <c r="L38" s="60">
        <f t="shared" si="2"/>
        <v>1.8178971819861056E-2</v>
      </c>
      <c r="M38" s="60">
        <f t="shared" si="2"/>
        <v>6.1973370637680159E-3</v>
      </c>
      <c r="N38" s="60">
        <f t="shared" si="2"/>
        <v>-2.8005525812427878E-3</v>
      </c>
      <c r="O38" s="60">
        <f t="shared" si="2"/>
        <v>2.1013830419317703E-2</v>
      </c>
      <c r="P38" s="60">
        <f t="shared" si="2"/>
        <v>4.6874974341637454E-5</v>
      </c>
      <c r="Q38" s="60">
        <f t="shared" si="2"/>
        <v>2.5445548340203406E-2</v>
      </c>
      <c r="R38" s="60">
        <f t="shared" si="2"/>
        <v>-2.0069410378859454E-2</v>
      </c>
      <c r="S38" s="60">
        <f t="shared" si="2"/>
        <v>-1.068844881948916E-3</v>
      </c>
      <c r="T38" s="60">
        <f t="shared" si="2"/>
        <v>1.3072961098398617E-2</v>
      </c>
      <c r="U38" s="60">
        <f t="shared" si="2"/>
        <v>-1.8996799718237645E-2</v>
      </c>
      <c r="V38" s="60">
        <f t="shared" si="3"/>
        <v>-1.9179924324252751E-2</v>
      </c>
      <c r="W38" s="60">
        <f t="shared" si="3"/>
        <v>7.8598630193211783E-3</v>
      </c>
      <c r="X38" s="60">
        <f t="shared" si="3"/>
        <v>-1.3810062902119835E-4</v>
      </c>
      <c r="Y38" s="60">
        <f t="shared" si="3"/>
        <v>-5.633647135480091E-3</v>
      </c>
      <c r="Z38" s="60">
        <f t="shared" si="3"/>
        <v>-7.2959674934418572E-3</v>
      </c>
      <c r="AA38" s="60">
        <f t="shared" si="3"/>
        <v>-2.3762128905824298E-4</v>
      </c>
      <c r="AB38" s="60">
        <f t="shared" si="3"/>
        <v>1.6309194555522932E-2</v>
      </c>
      <c r="AC38" s="60">
        <f t="shared" si="4"/>
        <v>7.0437583639331169E-3</v>
      </c>
    </row>
    <row r="39" spans="1:29" ht="12.75" customHeight="1" x14ac:dyDescent="0.2">
      <c r="A39" s="7" t="s">
        <v>63</v>
      </c>
      <c r="B39" s="60" t="str">
        <f t="shared" si="1"/>
        <v/>
      </c>
      <c r="C39" s="60" t="str">
        <f t="shared" si="1"/>
        <v>–</v>
      </c>
      <c r="D39" s="60">
        <f t="shared" si="1"/>
        <v>3.0079717084925406E-2</v>
      </c>
      <c r="E39" s="60">
        <f t="shared" si="1"/>
        <v>7.1285110889128589E-2</v>
      </c>
      <c r="F39" s="60">
        <f t="shared" si="1"/>
        <v>-1.966054419126928E-2</v>
      </c>
      <c r="G39" s="60">
        <f t="shared" si="1"/>
        <v>1.6192159134947426E-2</v>
      </c>
      <c r="H39" s="60">
        <f t="shared" si="1"/>
        <v>6.9399794251953306E-2</v>
      </c>
      <c r="I39" s="60">
        <f t="shared" si="1"/>
        <v>-3.4032736707794831E-2</v>
      </c>
      <c r="J39" s="60">
        <f t="shared" si="1"/>
        <v>4.8272245641770573E-2</v>
      </c>
      <c r="K39" s="60">
        <f t="shared" si="1"/>
        <v>6.7774872737515812E-2</v>
      </c>
      <c r="L39" s="60">
        <f t="shared" si="2"/>
        <v>0.10473476505247659</v>
      </c>
      <c r="M39" s="60">
        <f t="shared" si="2"/>
        <v>-1.3494273003748947E-2</v>
      </c>
      <c r="N39" s="60">
        <f t="shared" si="2"/>
        <v>-4.4629459860822118E-3</v>
      </c>
      <c r="O39" s="60">
        <f t="shared" si="2"/>
        <v>5.108375992736458E-2</v>
      </c>
      <c r="P39" s="60">
        <f t="shared" si="2"/>
        <v>-5.9485725960466418E-2</v>
      </c>
      <c r="Q39" s="60">
        <f t="shared" si="2"/>
        <v>3.968430598665984E-2</v>
      </c>
      <c r="R39" s="60">
        <f t="shared" si="2"/>
        <v>2.2972262297459967E-2</v>
      </c>
      <c r="S39" s="60">
        <f t="shared" si="2"/>
        <v>-5.4928872942433427E-2</v>
      </c>
      <c r="T39" s="60">
        <f t="shared" si="2"/>
        <v>-2.7884478282059977E-2</v>
      </c>
      <c r="U39" s="60">
        <f t="shared" si="2"/>
        <v>-3.3234653412762882E-2</v>
      </c>
      <c r="V39" s="60">
        <f t="shared" si="3"/>
        <v>-4.1263790137692657E-2</v>
      </c>
      <c r="W39" s="60">
        <f t="shared" si="3"/>
        <v>-5.5282961312958401E-2</v>
      </c>
      <c r="X39" s="60">
        <f t="shared" si="3"/>
        <v>-1.6553013145214623E-2</v>
      </c>
      <c r="Y39" s="60">
        <f t="shared" si="3"/>
        <v>-2.7977164941681565E-2</v>
      </c>
      <c r="Z39" s="60">
        <f t="shared" si="3"/>
        <v>-2.887888631538027E-2</v>
      </c>
      <c r="AA39" s="60">
        <f t="shared" si="3"/>
        <v>-2.0170305287837698E-3</v>
      </c>
      <c r="AB39" s="60">
        <f t="shared" si="3"/>
        <v>7.0802543243551064E-2</v>
      </c>
      <c r="AC39" s="60">
        <f t="shared" si="4"/>
        <v>5.8569298226696098E-3</v>
      </c>
    </row>
    <row r="40" spans="1:29" ht="12.75" customHeight="1" x14ac:dyDescent="0.2">
      <c r="A40" s="69"/>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row>
    <row r="41" spans="1:29" ht="12.75" customHeight="1" x14ac:dyDescent="0.2">
      <c r="A41" s="71" t="s">
        <v>64</v>
      </c>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row>
    <row r="42" spans="1:29" ht="12.75" customHeight="1" x14ac:dyDescent="0.2">
      <c r="A42" s="7" t="s">
        <v>53</v>
      </c>
      <c r="B42" s="60" t="str">
        <f t="shared" ref="B42:K52" si="5">IFERROR(IF(OR(GAS_AAC=0,GAS_AAC=-1), CHAR(150), GAS_AAC), IF(COLUMN() &lt;= 2, "", CHAR(150)))</f>
        <v/>
      </c>
      <c r="C42" s="60" t="str">
        <f t="shared" si="5"/>
        <v>–</v>
      </c>
      <c r="D42" s="60">
        <f t="shared" si="5"/>
        <v>3.5777612793239211E-2</v>
      </c>
      <c r="E42" s="60">
        <f t="shared" si="5"/>
        <v>-6.2283616955696175E-3</v>
      </c>
      <c r="F42" s="60">
        <f t="shared" si="5"/>
        <v>-5.2234523456748172E-2</v>
      </c>
      <c r="G42" s="60">
        <f t="shared" si="5"/>
        <v>8.1173016068536441E-4</v>
      </c>
      <c r="H42" s="60">
        <f t="shared" si="5"/>
        <v>0.10130427901725692</v>
      </c>
      <c r="I42" s="60">
        <f t="shared" si="5"/>
        <v>-0.12842138015617555</v>
      </c>
      <c r="J42" s="60">
        <f t="shared" si="5"/>
        <v>4.804624094793053E-2</v>
      </c>
      <c r="K42" s="60">
        <f t="shared" si="5"/>
        <v>0.12603643409597654</v>
      </c>
      <c r="L42" s="60">
        <f t="shared" ref="L42:U52" si="6">IFERROR(IF(OR(GAS_AAC=0,GAS_AAC=-1), CHAR(150), GAS_AAC), IF(COLUMN() &lt;= 2, "", CHAR(150)))</f>
        <v>0.13658373002979185</v>
      </c>
      <c r="M42" s="60">
        <f t="shared" si="6"/>
        <v>2.6370186483481772E-2</v>
      </c>
      <c r="N42" s="60">
        <f t="shared" si="6"/>
        <v>-6.1652837422433882E-2</v>
      </c>
      <c r="O42" s="60">
        <f t="shared" si="6"/>
        <v>7.6679172705499621E-2</v>
      </c>
      <c r="P42" s="60">
        <f t="shared" si="6"/>
        <v>8.0402273153136194E-2</v>
      </c>
      <c r="Q42" s="60">
        <f t="shared" si="6"/>
        <v>-9.5134706685482961E-2</v>
      </c>
      <c r="R42" s="60">
        <f t="shared" si="6"/>
        <v>0.17485677302000657</v>
      </c>
      <c r="S42" s="60">
        <f t="shared" si="6"/>
        <v>-0.19761743395705611</v>
      </c>
      <c r="T42" s="60">
        <f t="shared" si="6"/>
        <v>-0.11190041905346726</v>
      </c>
      <c r="U42" s="60">
        <f t="shared" si="6"/>
        <v>-7.5689218111907985E-2</v>
      </c>
      <c r="V42" s="60">
        <f t="shared" ref="V42:AB52" si="7">IFERROR(IF(OR(GAS_AAC=0,GAS_AAC=-1), CHAR(150), GAS_AAC), IF(COLUMN() &lt;= 2, "", CHAR(150)))</f>
        <v>-6.2415644332326492E-2</v>
      </c>
      <c r="W42" s="60">
        <f t="shared" si="7"/>
        <v>-4.1229861800652134E-2</v>
      </c>
      <c r="X42" s="60">
        <f t="shared" si="7"/>
        <v>-2.7106509125666589E-2</v>
      </c>
      <c r="Y42" s="60">
        <f t="shared" si="7"/>
        <v>1.2428108021766526E-2</v>
      </c>
      <c r="Z42" s="60">
        <f t="shared" si="7"/>
        <v>-3.282343892721995E-2</v>
      </c>
      <c r="AA42" s="60">
        <f t="shared" si="7"/>
        <v>-3.6337806020808383E-2</v>
      </c>
      <c r="AB42" s="60">
        <f t="shared" si="7"/>
        <v>0.14341265262058545</v>
      </c>
      <c r="AC42" s="60">
        <f t="shared" ref="AC42:AC52" si="8">IFERROR(IF(OR(GAS_AAC_TOTAL=0,GAS_AAC_TOTAL=-1), CHAR(150), GAS_AAC_TOTAL), CHAR(150))</f>
        <v>-2.8775898046160542E-3</v>
      </c>
    </row>
    <row r="43" spans="1:29" ht="12.75" customHeight="1" x14ac:dyDescent="0.2">
      <c r="A43" s="7" t="s">
        <v>54</v>
      </c>
      <c r="B43" s="60" t="str">
        <f t="shared" si="5"/>
        <v/>
      </c>
      <c r="C43" s="60" t="str">
        <f t="shared" si="5"/>
        <v>–</v>
      </c>
      <c r="D43" s="60">
        <f t="shared" si="5"/>
        <v>3.0470247401961359E-2</v>
      </c>
      <c r="E43" s="60">
        <f t="shared" si="5"/>
        <v>-1.6084622285970518E-2</v>
      </c>
      <c r="F43" s="60">
        <f t="shared" si="5"/>
        <v>9.9269454873851526E-3</v>
      </c>
      <c r="G43" s="60">
        <f t="shared" si="5"/>
        <v>3.1848965099382287E-2</v>
      </c>
      <c r="H43" s="60">
        <f t="shared" si="5"/>
        <v>5.1735108373598848E-2</v>
      </c>
      <c r="I43" s="60">
        <f t="shared" si="5"/>
        <v>-1.2682763842846834E-2</v>
      </c>
      <c r="J43" s="60">
        <f t="shared" si="5"/>
        <v>7.3219338661805189E-3</v>
      </c>
      <c r="K43" s="60">
        <f t="shared" si="5"/>
        <v>5.7649419576024652E-2</v>
      </c>
      <c r="L43" s="60">
        <f t="shared" si="6"/>
        <v>-8.9941886079857314E-3</v>
      </c>
      <c r="M43" s="60">
        <f t="shared" si="6"/>
        <v>2.2191901590727481E-2</v>
      </c>
      <c r="N43" s="60">
        <f t="shared" si="6"/>
        <v>-1.1052240645219813E-2</v>
      </c>
      <c r="O43" s="60">
        <f t="shared" si="6"/>
        <v>1.7302077082740119E-2</v>
      </c>
      <c r="P43" s="60">
        <f t="shared" si="6"/>
        <v>7.021559198048255E-2</v>
      </c>
      <c r="Q43" s="60">
        <f t="shared" si="6"/>
        <v>-3.8584065260579559E-2</v>
      </c>
      <c r="R43" s="60">
        <f t="shared" si="6"/>
        <v>1.4227911000756599E-2</v>
      </c>
      <c r="S43" s="60">
        <f t="shared" si="6"/>
        <v>-5.569305160822291E-2</v>
      </c>
      <c r="T43" s="60">
        <f t="shared" si="6"/>
        <v>-2.4112320871753523E-2</v>
      </c>
      <c r="U43" s="60">
        <f t="shared" si="6"/>
        <v>-4.2266130743565222E-2</v>
      </c>
      <c r="V43" s="60">
        <f t="shared" si="7"/>
        <v>-7.9598407067532628E-3</v>
      </c>
      <c r="W43" s="60">
        <f t="shared" si="7"/>
        <v>1.2349043873830512E-2</v>
      </c>
      <c r="X43" s="60">
        <f t="shared" si="7"/>
        <v>-2.7409432929493827E-3</v>
      </c>
      <c r="Y43" s="60">
        <f t="shared" si="7"/>
        <v>-9.2750731978599177E-3</v>
      </c>
      <c r="Z43" s="60">
        <f t="shared" si="7"/>
        <v>-2.194889369356734E-2</v>
      </c>
      <c r="AA43" s="60">
        <f t="shared" si="7"/>
        <v>-4.4937061892259766E-2</v>
      </c>
      <c r="AB43" s="60">
        <f t="shared" si="7"/>
        <v>1.9453953825789849E-2</v>
      </c>
      <c r="AC43" s="60">
        <f t="shared" si="8"/>
        <v>1.4435748197465514E-3</v>
      </c>
    </row>
    <row r="44" spans="1:29" ht="12.75" customHeight="1" x14ac:dyDescent="0.2">
      <c r="A44" s="7" t="s">
        <v>55</v>
      </c>
      <c r="B44" s="60" t="str">
        <f t="shared" si="5"/>
        <v/>
      </c>
      <c r="C44" s="60" t="str">
        <f t="shared" si="5"/>
        <v>–</v>
      </c>
      <c r="D44" s="60">
        <f t="shared" si="5"/>
        <v>-6.1575254120022072E-3</v>
      </c>
      <c r="E44" s="60">
        <f t="shared" si="5"/>
        <v>-2.6259578516786286E-2</v>
      </c>
      <c r="F44" s="60">
        <f t="shared" si="5"/>
        <v>-9.8845499626469824E-3</v>
      </c>
      <c r="G44" s="60">
        <f t="shared" si="5"/>
        <v>8.3335640112298659E-3</v>
      </c>
      <c r="H44" s="60">
        <f t="shared" si="5"/>
        <v>5.3623471287487678E-2</v>
      </c>
      <c r="I44" s="60">
        <f t="shared" si="5"/>
        <v>4.1664492485757432E-2</v>
      </c>
      <c r="J44" s="60">
        <f t="shared" si="5"/>
        <v>-9.011942980830745E-3</v>
      </c>
      <c r="K44" s="60">
        <f t="shared" si="5"/>
        <v>6.1064212889070379E-3</v>
      </c>
      <c r="L44" s="60">
        <f t="shared" si="6"/>
        <v>6.7016018570307256E-3</v>
      </c>
      <c r="M44" s="60">
        <f t="shared" si="6"/>
        <v>1.3784197688904154E-3</v>
      </c>
      <c r="N44" s="60">
        <f t="shared" si="6"/>
        <v>-3.5608828638408974E-2</v>
      </c>
      <c r="O44" s="60">
        <f t="shared" si="6"/>
        <v>9.8603549335254392E-3</v>
      </c>
      <c r="P44" s="60">
        <f t="shared" si="6"/>
        <v>-5.2957409947965606E-2</v>
      </c>
      <c r="Q44" s="60">
        <f t="shared" si="6"/>
        <v>4.4572653033325693E-3</v>
      </c>
      <c r="R44" s="60">
        <f t="shared" si="6"/>
        <v>-8.7459504054598902E-3</v>
      </c>
      <c r="S44" s="60">
        <f t="shared" si="6"/>
        <v>-6.1087813734577612E-2</v>
      </c>
      <c r="T44" s="60">
        <f t="shared" si="6"/>
        <v>3.0739612991018461E-2</v>
      </c>
      <c r="U44" s="60">
        <f t="shared" si="6"/>
        <v>-2.9982994358834891E-2</v>
      </c>
      <c r="V44" s="60">
        <f t="shared" si="7"/>
        <v>-6.9428945399130582E-2</v>
      </c>
      <c r="W44" s="60">
        <f t="shared" si="7"/>
        <v>3.6844774408173464E-4</v>
      </c>
      <c r="X44" s="60">
        <f t="shared" si="7"/>
        <v>-8.0232423264555042E-2</v>
      </c>
      <c r="Y44" s="60">
        <f t="shared" si="7"/>
        <v>1.1656979034769588E-2</v>
      </c>
      <c r="Z44" s="60">
        <f t="shared" si="7"/>
        <v>8.7636550129266411E-4</v>
      </c>
      <c r="AA44" s="60">
        <f t="shared" si="7"/>
        <v>4.019211076893292E-3</v>
      </c>
      <c r="AB44" s="60">
        <f t="shared" si="7"/>
        <v>6.7646161720344988E-3</v>
      </c>
      <c r="AC44" s="60">
        <f t="shared" si="8"/>
        <v>-8.6294321741724467E-3</v>
      </c>
    </row>
    <row r="45" spans="1:29" ht="12.75" customHeight="1" x14ac:dyDescent="0.2">
      <c r="A45" s="7" t="s">
        <v>56</v>
      </c>
      <c r="B45" s="60" t="str">
        <f t="shared" si="5"/>
        <v/>
      </c>
      <c r="C45" s="60" t="str">
        <f t="shared" si="5"/>
        <v>–</v>
      </c>
      <c r="D45" s="60" t="str">
        <f t="shared" si="5"/>
        <v>–</v>
      </c>
      <c r="E45" s="60" t="str">
        <f t="shared" si="5"/>
        <v>–</v>
      </c>
      <c r="F45" s="60" t="str">
        <f t="shared" si="5"/>
        <v>–</v>
      </c>
      <c r="G45" s="60" t="str">
        <f t="shared" si="5"/>
        <v>–</v>
      </c>
      <c r="H45" s="60" t="str">
        <f t="shared" si="5"/>
        <v>–</v>
      </c>
      <c r="I45" s="60">
        <f t="shared" si="5"/>
        <v>0.48832329943682229</v>
      </c>
      <c r="J45" s="60">
        <f t="shared" si="5"/>
        <v>0.58527478542664113</v>
      </c>
      <c r="K45" s="60">
        <f t="shared" si="5"/>
        <v>0.39551995766031589</v>
      </c>
      <c r="L45" s="60">
        <f t="shared" si="6"/>
        <v>0.40974610429195146</v>
      </c>
      <c r="M45" s="60">
        <f t="shared" si="6"/>
        <v>0.30512283296159626</v>
      </c>
      <c r="N45" s="60">
        <f t="shared" si="6"/>
        <v>0.28604067882328588</v>
      </c>
      <c r="O45" s="60">
        <f t="shared" si="6"/>
        <v>0.3038203800419903</v>
      </c>
      <c r="P45" s="60">
        <f t="shared" si="6"/>
        <v>0.27804226629786344</v>
      </c>
      <c r="Q45" s="60">
        <f t="shared" si="6"/>
        <v>0.18748036900712828</v>
      </c>
      <c r="R45" s="60">
        <f t="shared" si="6"/>
        <v>0.23168364264868213</v>
      </c>
      <c r="S45" s="60">
        <f t="shared" si="6"/>
        <v>0.19595313967353123</v>
      </c>
      <c r="T45" s="60">
        <f t="shared" si="6"/>
        <v>0.21104576737465242</v>
      </c>
      <c r="U45" s="60">
        <f t="shared" si="6"/>
        <v>0.18289267442725521</v>
      </c>
      <c r="V45" s="60">
        <f t="shared" si="7"/>
        <v>0.12335165803699288</v>
      </c>
      <c r="W45" s="60">
        <f t="shared" si="7"/>
        <v>8.2769381742082038E-2</v>
      </c>
      <c r="X45" s="60">
        <f t="shared" si="7"/>
        <v>8.3669747020242102E-2</v>
      </c>
      <c r="Y45" s="60">
        <f t="shared" si="7"/>
        <v>6.6637365159828654E-2</v>
      </c>
      <c r="Z45" s="60">
        <f t="shared" si="7"/>
        <v>7.430923817048507E-2</v>
      </c>
      <c r="AA45" s="60">
        <f t="shared" si="7"/>
        <v>6.1166834116903379E-2</v>
      </c>
      <c r="AB45" s="60">
        <f t="shared" si="7"/>
        <v>5.6798433290214945E-2</v>
      </c>
      <c r="AC45" s="60" t="str">
        <f t="shared" si="8"/>
        <v>–</v>
      </c>
    </row>
    <row r="46" spans="1:29" ht="12.75" customHeight="1" x14ac:dyDescent="0.2">
      <c r="A46" s="7" t="s">
        <v>57</v>
      </c>
      <c r="B46" s="60" t="str">
        <f t="shared" si="5"/>
        <v/>
      </c>
      <c r="C46" s="60" t="str">
        <f t="shared" si="5"/>
        <v>–</v>
      </c>
      <c r="D46" s="60" t="str">
        <f t="shared" si="5"/>
        <v>–</v>
      </c>
      <c r="E46" s="60" t="str">
        <f t="shared" si="5"/>
        <v>–</v>
      </c>
      <c r="F46" s="60" t="str">
        <f t="shared" si="5"/>
        <v>–</v>
      </c>
      <c r="G46" s="60" t="str">
        <f t="shared" si="5"/>
        <v>–</v>
      </c>
      <c r="H46" s="60" t="str">
        <f t="shared" si="5"/>
        <v>–</v>
      </c>
      <c r="I46" s="60">
        <f t="shared" si="5"/>
        <v>0.66717058366956739</v>
      </c>
      <c r="J46" s="60">
        <f t="shared" si="5"/>
        <v>0.70842277000847376</v>
      </c>
      <c r="K46" s="60">
        <f t="shared" si="5"/>
        <v>0.44952003794252948</v>
      </c>
      <c r="L46" s="60">
        <f t="shared" si="6"/>
        <v>0.44816566226526633</v>
      </c>
      <c r="M46" s="60">
        <f t="shared" si="6"/>
        <v>0.32796245921909373</v>
      </c>
      <c r="N46" s="60">
        <f t="shared" si="6"/>
        <v>0.29828460897614661</v>
      </c>
      <c r="O46" s="60">
        <f t="shared" si="6"/>
        <v>0.31804269046384537</v>
      </c>
      <c r="P46" s="60">
        <f t="shared" si="6"/>
        <v>0.28152039411724461</v>
      </c>
      <c r="Q46" s="60">
        <f t="shared" si="6"/>
        <v>0.18608191466407153</v>
      </c>
      <c r="R46" s="60">
        <f t="shared" si="6"/>
        <v>0.2401561641743386</v>
      </c>
      <c r="S46" s="60">
        <f t="shared" si="6"/>
        <v>0.1996698052111765</v>
      </c>
      <c r="T46" s="60">
        <f t="shared" si="6"/>
        <v>0.21394073292185545</v>
      </c>
      <c r="U46" s="60">
        <f t="shared" si="6"/>
        <v>0.18803520240848348</v>
      </c>
      <c r="V46" s="60">
        <f t="shared" si="7"/>
        <v>0.12374455650230276</v>
      </c>
      <c r="W46" s="60">
        <f t="shared" si="7"/>
        <v>8.3007862091596385E-2</v>
      </c>
      <c r="X46" s="60">
        <f t="shared" si="7"/>
        <v>8.7949575179356421E-2</v>
      </c>
      <c r="Y46" s="60">
        <f t="shared" si="7"/>
        <v>6.6588711361751818E-2</v>
      </c>
      <c r="Z46" s="60">
        <f t="shared" si="7"/>
        <v>7.492642255914328E-2</v>
      </c>
      <c r="AA46" s="60">
        <f t="shared" si="7"/>
        <v>6.3903517176210345E-2</v>
      </c>
      <c r="AB46" s="60">
        <f t="shared" si="7"/>
        <v>5.6983956175233219E-2</v>
      </c>
      <c r="AC46" s="60" t="str">
        <f t="shared" si="8"/>
        <v>–</v>
      </c>
    </row>
    <row r="47" spans="1:29" ht="12.75" customHeight="1" x14ac:dyDescent="0.2">
      <c r="A47" s="7" t="s">
        <v>58</v>
      </c>
      <c r="B47" s="60" t="str">
        <f t="shared" si="5"/>
        <v/>
      </c>
      <c r="C47" s="60" t="str">
        <f t="shared" si="5"/>
        <v>–</v>
      </c>
      <c r="D47" s="60" t="str">
        <f t="shared" si="5"/>
        <v>–</v>
      </c>
      <c r="E47" s="60" t="str">
        <f t="shared" si="5"/>
        <v>–</v>
      </c>
      <c r="F47" s="60" t="str">
        <f t="shared" si="5"/>
        <v>–</v>
      </c>
      <c r="G47" s="60" t="str">
        <f t="shared" si="5"/>
        <v>–</v>
      </c>
      <c r="H47" s="60" t="str">
        <f t="shared" si="5"/>
        <v>–</v>
      </c>
      <c r="I47" s="60" t="str">
        <f t="shared" si="5"/>
        <v>–</v>
      </c>
      <c r="J47" s="60" t="str">
        <f t="shared" si="5"/>
        <v>–</v>
      </c>
      <c r="K47" s="60">
        <f t="shared" si="5"/>
        <v>3.5110672215029393</v>
      </c>
      <c r="L47" s="60">
        <f t="shared" si="6"/>
        <v>0.8068427203242956</v>
      </c>
      <c r="M47" s="60">
        <f t="shared" si="6"/>
        <v>0.46187323340596054</v>
      </c>
      <c r="N47" s="60">
        <f t="shared" si="6"/>
        <v>0.33476105023564751</v>
      </c>
      <c r="O47" s="60">
        <f t="shared" si="6"/>
        <v>0.26754906209403417</v>
      </c>
      <c r="P47" s="60">
        <f t="shared" si="6"/>
        <v>0.22278945660403582</v>
      </c>
      <c r="Q47" s="60">
        <f t="shared" si="6"/>
        <v>0.19618234270794566</v>
      </c>
      <c r="R47" s="60">
        <f t="shared" si="6"/>
        <v>0.17922921215210375</v>
      </c>
      <c r="S47" s="60">
        <f t="shared" si="6"/>
        <v>0.20838837584150505</v>
      </c>
      <c r="T47" s="60">
        <f t="shared" si="6"/>
        <v>0.18870641475638439</v>
      </c>
      <c r="U47" s="60">
        <f t="shared" si="6"/>
        <v>0.17652870258538411</v>
      </c>
      <c r="V47" s="60">
        <f t="shared" si="7"/>
        <v>0.18416875752388595</v>
      </c>
      <c r="W47" s="60">
        <f t="shared" si="7"/>
        <v>0.1996633601056006</v>
      </c>
      <c r="X47" s="60">
        <f t="shared" si="7"/>
        <v>0.14081934958162723</v>
      </c>
      <c r="Y47" s="60">
        <f t="shared" si="7"/>
        <v>0.12555431444061282</v>
      </c>
      <c r="Z47" s="60">
        <f t="shared" si="7"/>
        <v>0.11577450186517657</v>
      </c>
      <c r="AA47" s="60">
        <f t="shared" si="7"/>
        <v>0.10838435528620161</v>
      </c>
      <c r="AB47" s="60">
        <f t="shared" si="7"/>
        <v>0.1030666081728866</v>
      </c>
      <c r="AC47" s="60" t="str">
        <f t="shared" si="8"/>
        <v>–</v>
      </c>
    </row>
    <row r="48" spans="1:29" ht="12.75" customHeight="1" x14ac:dyDescent="0.2">
      <c r="A48" s="7" t="s">
        <v>59</v>
      </c>
      <c r="B48" s="60" t="str">
        <f t="shared" si="5"/>
        <v/>
      </c>
      <c r="C48" s="60" t="str">
        <f t="shared" si="5"/>
        <v>–</v>
      </c>
      <c r="D48" s="60" t="str">
        <f t="shared" si="5"/>
        <v>–</v>
      </c>
      <c r="E48" s="60" t="str">
        <f t="shared" si="5"/>
        <v>–</v>
      </c>
      <c r="F48" s="60" t="str">
        <f t="shared" si="5"/>
        <v>–</v>
      </c>
      <c r="G48" s="60" t="str">
        <f t="shared" si="5"/>
        <v>–</v>
      </c>
      <c r="H48" s="60" t="str">
        <f t="shared" si="5"/>
        <v>–</v>
      </c>
      <c r="I48" s="60" t="str">
        <f t="shared" si="5"/>
        <v>–</v>
      </c>
      <c r="J48" s="60" t="str">
        <f t="shared" si="5"/>
        <v>–</v>
      </c>
      <c r="K48" s="60" t="str">
        <f t="shared" si="5"/>
        <v>–</v>
      </c>
      <c r="L48" s="60" t="str">
        <f t="shared" si="6"/>
        <v>–</v>
      </c>
      <c r="M48" s="60" t="str">
        <f t="shared" si="6"/>
        <v>–</v>
      </c>
      <c r="N48" s="60" t="str">
        <f t="shared" si="6"/>
        <v>–</v>
      </c>
      <c r="O48" s="60" t="str">
        <f t="shared" si="6"/>
        <v>–</v>
      </c>
      <c r="P48" s="60" t="str">
        <f t="shared" si="6"/>
        <v>–</v>
      </c>
      <c r="Q48" s="60" t="str">
        <f t="shared" si="6"/>
        <v>–</v>
      </c>
      <c r="R48" s="60" t="str">
        <f t="shared" si="6"/>
        <v>–</v>
      </c>
      <c r="S48" s="60" t="str">
        <f t="shared" si="6"/>
        <v>–</v>
      </c>
      <c r="T48" s="60" t="str">
        <f t="shared" si="6"/>
        <v>–</v>
      </c>
      <c r="U48" s="60" t="str">
        <f t="shared" si="6"/>
        <v>–</v>
      </c>
      <c r="V48" s="60" t="str">
        <f t="shared" si="7"/>
        <v>–</v>
      </c>
      <c r="W48" s="60" t="str">
        <f t="shared" si="7"/>
        <v>–</v>
      </c>
      <c r="X48" s="60" t="str">
        <f t="shared" si="7"/>
        <v>–</v>
      </c>
      <c r="Y48" s="60" t="str">
        <f t="shared" si="7"/>
        <v>–</v>
      </c>
      <c r="Z48" s="60" t="str">
        <f t="shared" si="7"/>
        <v>–</v>
      </c>
      <c r="AA48" s="60" t="str">
        <f t="shared" si="7"/>
        <v>–</v>
      </c>
      <c r="AB48" s="60" t="str">
        <f t="shared" si="7"/>
        <v>–</v>
      </c>
      <c r="AC48" s="60" t="str">
        <f t="shared" si="8"/>
        <v>–</v>
      </c>
    </row>
    <row r="49" spans="1:29" ht="12.75" customHeight="1" x14ac:dyDescent="0.2">
      <c r="A49" s="7" t="s">
        <v>60</v>
      </c>
      <c r="B49" s="60" t="str">
        <f t="shared" si="5"/>
        <v/>
      </c>
      <c r="C49" s="60" t="str">
        <f t="shared" si="5"/>
        <v>–</v>
      </c>
      <c r="D49" s="60" t="str">
        <f t="shared" si="5"/>
        <v>–</v>
      </c>
      <c r="E49" s="60" t="str">
        <f t="shared" si="5"/>
        <v>–</v>
      </c>
      <c r="F49" s="60" t="str">
        <f t="shared" si="5"/>
        <v>–</v>
      </c>
      <c r="G49" s="60" t="str">
        <f t="shared" si="5"/>
        <v>–</v>
      </c>
      <c r="H49" s="60" t="str">
        <f t="shared" si="5"/>
        <v>–</v>
      </c>
      <c r="I49" s="60">
        <f t="shared" si="5"/>
        <v>3.3595863992252228E-2</v>
      </c>
      <c r="J49" s="60">
        <f t="shared" si="5"/>
        <v>7.3638909567113497E-2</v>
      </c>
      <c r="K49" s="60">
        <f t="shared" si="5"/>
        <v>2.3983482862866889E-2</v>
      </c>
      <c r="L49" s="60">
        <f t="shared" si="6"/>
        <v>4.4087657524777724E-2</v>
      </c>
      <c r="M49" s="60">
        <f t="shared" si="6"/>
        <v>5.1386465639029488E-3</v>
      </c>
      <c r="N49" s="60">
        <f t="shared" si="6"/>
        <v>7.5455507424210477E-2</v>
      </c>
      <c r="O49" s="60">
        <f t="shared" si="6"/>
        <v>1.6247212729844751E-2</v>
      </c>
      <c r="P49" s="60">
        <f t="shared" si="6"/>
        <v>0.19168394760518082</v>
      </c>
      <c r="Q49" s="60">
        <f t="shared" si="6"/>
        <v>0.22639787039312909</v>
      </c>
      <c r="R49" s="60">
        <f t="shared" si="6"/>
        <v>3.672171703219318E-3</v>
      </c>
      <c r="S49" s="60">
        <f t="shared" si="6"/>
        <v>6.7820695601868985E-2</v>
      </c>
      <c r="T49" s="60">
        <f t="shared" si="6"/>
        <v>0.10340244342765903</v>
      </c>
      <c r="U49" s="60">
        <f t="shared" si="6"/>
        <v>-3.2641783993381468E-2</v>
      </c>
      <c r="V49" s="60">
        <f t="shared" si="7"/>
        <v>9.1855427569997428E-2</v>
      </c>
      <c r="W49" s="60">
        <f t="shared" si="7"/>
        <v>4.676915479817545E-2</v>
      </c>
      <c r="X49" s="60">
        <f t="shared" si="7"/>
        <v>-0.16501847485964394</v>
      </c>
      <c r="Y49" s="60">
        <f t="shared" si="7"/>
        <v>5.1730937116140296E-2</v>
      </c>
      <c r="Z49" s="60">
        <f t="shared" si="7"/>
        <v>1.5553848347871435E-2</v>
      </c>
      <c r="AA49" s="60">
        <f t="shared" si="7"/>
        <v>-0.16689748668435178</v>
      </c>
      <c r="AB49" s="60">
        <f t="shared" si="7"/>
        <v>1.5955311611337786E-2</v>
      </c>
      <c r="AC49" s="60" t="str">
        <f t="shared" si="8"/>
        <v>–</v>
      </c>
    </row>
    <row r="50" spans="1:29" ht="12.75" customHeight="1" x14ac:dyDescent="0.2">
      <c r="A50" s="7" t="s">
        <v>61</v>
      </c>
      <c r="B50" s="60" t="str">
        <f t="shared" si="5"/>
        <v/>
      </c>
      <c r="C50" s="60" t="str">
        <f t="shared" si="5"/>
        <v>–</v>
      </c>
      <c r="D50" s="60" t="str">
        <f t="shared" si="5"/>
        <v>–</v>
      </c>
      <c r="E50" s="60" t="str">
        <f t="shared" si="5"/>
        <v>–</v>
      </c>
      <c r="F50" s="60" t="str">
        <f t="shared" si="5"/>
        <v>–</v>
      </c>
      <c r="G50" s="60" t="str">
        <f t="shared" si="5"/>
        <v>–</v>
      </c>
      <c r="H50" s="60" t="str">
        <f t="shared" si="5"/>
        <v>–</v>
      </c>
      <c r="I50" s="60" t="str">
        <f t="shared" si="5"/>
        <v>–</v>
      </c>
      <c r="J50" s="60" t="str">
        <f t="shared" si="5"/>
        <v>–</v>
      </c>
      <c r="K50" s="60" t="str">
        <f t="shared" si="5"/>
        <v>–</v>
      </c>
      <c r="L50" s="60" t="str">
        <f t="shared" si="6"/>
        <v>–</v>
      </c>
      <c r="M50" s="60" t="str">
        <f t="shared" si="6"/>
        <v>–</v>
      </c>
      <c r="N50" s="60" t="str">
        <f t="shared" si="6"/>
        <v>–</v>
      </c>
      <c r="O50" s="60" t="str">
        <f t="shared" si="6"/>
        <v>–</v>
      </c>
      <c r="P50" s="60" t="str">
        <f t="shared" si="6"/>
        <v>–</v>
      </c>
      <c r="Q50" s="60" t="str">
        <f t="shared" si="6"/>
        <v>–</v>
      </c>
      <c r="R50" s="60" t="str">
        <f t="shared" si="6"/>
        <v>–</v>
      </c>
      <c r="S50" s="60" t="str">
        <f t="shared" si="6"/>
        <v>–</v>
      </c>
      <c r="T50" s="60" t="str">
        <f t="shared" si="6"/>
        <v>–</v>
      </c>
      <c r="U50" s="60" t="str">
        <f t="shared" si="6"/>
        <v>–</v>
      </c>
      <c r="V50" s="60" t="str">
        <f t="shared" si="7"/>
        <v>–</v>
      </c>
      <c r="W50" s="60" t="str">
        <f t="shared" si="7"/>
        <v>–</v>
      </c>
      <c r="X50" s="60" t="str">
        <f t="shared" si="7"/>
        <v>–</v>
      </c>
      <c r="Y50" s="60" t="str">
        <f t="shared" si="7"/>
        <v>–</v>
      </c>
      <c r="Z50" s="60" t="str">
        <f t="shared" si="7"/>
        <v>–</v>
      </c>
      <c r="AA50" s="60" t="str">
        <f t="shared" si="7"/>
        <v>–</v>
      </c>
      <c r="AB50" s="60" t="str">
        <f t="shared" si="7"/>
        <v>–</v>
      </c>
      <c r="AC50" s="60" t="str">
        <f t="shared" si="8"/>
        <v>–</v>
      </c>
    </row>
    <row r="51" spans="1:29" ht="12.75" customHeight="1" x14ac:dyDescent="0.2">
      <c r="A51" s="7" t="s">
        <v>62</v>
      </c>
      <c r="B51" s="60" t="str">
        <f t="shared" si="5"/>
        <v/>
      </c>
      <c r="C51" s="60" t="str">
        <f t="shared" si="5"/>
        <v>–</v>
      </c>
      <c r="D51" s="60">
        <f t="shared" si="5"/>
        <v>1.9666794941279209E-2</v>
      </c>
      <c r="E51" s="60">
        <f t="shared" si="5"/>
        <v>-1.9009743582881211E-2</v>
      </c>
      <c r="F51" s="60">
        <f t="shared" si="5"/>
        <v>4.2735796010548999E-3</v>
      </c>
      <c r="G51" s="60">
        <f t="shared" si="5"/>
        <v>2.5233261712248822E-2</v>
      </c>
      <c r="H51" s="60">
        <f t="shared" si="5"/>
        <v>5.5455307237906926E-2</v>
      </c>
      <c r="I51" s="60">
        <f t="shared" si="5"/>
        <v>3.8467734563520928E-3</v>
      </c>
      <c r="J51" s="60">
        <f t="shared" si="5"/>
        <v>5.2363545711053838E-3</v>
      </c>
      <c r="K51" s="60">
        <f t="shared" si="5"/>
        <v>4.5478795420074825E-2</v>
      </c>
      <c r="L51" s="60">
        <f t="shared" si="6"/>
        <v>-7.6680469294632125E-4</v>
      </c>
      <c r="M51" s="60">
        <f t="shared" si="6"/>
        <v>2.0264330861795354E-2</v>
      </c>
      <c r="N51" s="60">
        <f t="shared" si="6"/>
        <v>-1.2585252349284315E-2</v>
      </c>
      <c r="O51" s="60">
        <f t="shared" si="6"/>
        <v>2.1715815348793077E-2</v>
      </c>
      <c r="P51" s="60">
        <f t="shared" si="6"/>
        <v>4.4138737620684987E-2</v>
      </c>
      <c r="Q51" s="60">
        <f t="shared" si="6"/>
        <v>-2.0602991700901074E-2</v>
      </c>
      <c r="R51" s="60">
        <f t="shared" si="6"/>
        <v>1.7833891069196861E-2</v>
      </c>
      <c r="S51" s="60">
        <f t="shared" si="6"/>
        <v>-4.414400156777154E-2</v>
      </c>
      <c r="T51" s="60">
        <f t="shared" si="6"/>
        <v>3.5436464490452568E-3</v>
      </c>
      <c r="U51" s="60">
        <f t="shared" si="6"/>
        <v>-2.2035969686601042E-2</v>
      </c>
      <c r="V51" s="60">
        <f t="shared" si="7"/>
        <v>-1.0209223065769657E-2</v>
      </c>
      <c r="W51" s="60">
        <f t="shared" si="7"/>
        <v>1.7133136477698985E-2</v>
      </c>
      <c r="X51" s="60">
        <f t="shared" si="7"/>
        <v>-9.8904057369977316E-3</v>
      </c>
      <c r="Y51" s="60">
        <f t="shared" si="7"/>
        <v>4.2935750703545494E-3</v>
      </c>
      <c r="Z51" s="60">
        <f t="shared" si="7"/>
        <v>-4.7260753387258214E-3</v>
      </c>
      <c r="AA51" s="60">
        <f t="shared" si="7"/>
        <v>-1.9950619096168354E-2</v>
      </c>
      <c r="AB51" s="60">
        <f t="shared" si="7"/>
        <v>2.2494308736269453E-2</v>
      </c>
      <c r="AC51" s="60">
        <f t="shared" si="8"/>
        <v>5.6026119849037492E-3</v>
      </c>
    </row>
    <row r="52" spans="1:29" ht="12.75" customHeight="1" x14ac:dyDescent="0.2">
      <c r="A52" s="7" t="s">
        <v>63</v>
      </c>
      <c r="B52" s="60" t="str">
        <f t="shared" si="5"/>
        <v/>
      </c>
      <c r="C52" s="60" t="str">
        <f t="shared" si="5"/>
        <v>–</v>
      </c>
      <c r="D52" s="60">
        <f t="shared" si="5"/>
        <v>3.1835669596270044E-2</v>
      </c>
      <c r="E52" s="60">
        <f t="shared" si="5"/>
        <v>-9.3187875275331233E-3</v>
      </c>
      <c r="F52" s="60">
        <f t="shared" si="5"/>
        <v>-3.8705015276013999E-2</v>
      </c>
      <c r="G52" s="60">
        <f t="shared" si="5"/>
        <v>6.9202999279347477E-3</v>
      </c>
      <c r="H52" s="60">
        <f t="shared" si="5"/>
        <v>8.9627479235510732E-2</v>
      </c>
      <c r="I52" s="60">
        <f t="shared" si="5"/>
        <v>-9.579181207713805E-2</v>
      </c>
      <c r="J52" s="60">
        <f t="shared" si="5"/>
        <v>3.6321612169079476E-2</v>
      </c>
      <c r="K52" s="60">
        <f t="shared" si="5"/>
        <v>0.10463536915938954</v>
      </c>
      <c r="L52" s="60">
        <f t="shared" si="6"/>
        <v>0.10204906119213475</v>
      </c>
      <c r="M52" s="60">
        <f t="shared" si="6"/>
        <v>2.4978192377575814E-2</v>
      </c>
      <c r="N52" s="60">
        <f t="shared" si="6"/>
        <v>-5.0518006470682719E-2</v>
      </c>
      <c r="O52" s="60">
        <f t="shared" si="6"/>
        <v>6.3708124498333296E-2</v>
      </c>
      <c r="P52" s="60">
        <f t="shared" si="6"/>
        <v>7.2182125785036133E-2</v>
      </c>
      <c r="Q52" s="60">
        <f t="shared" si="6"/>
        <v>-7.8681891475022026E-2</v>
      </c>
      <c r="R52" s="60">
        <f t="shared" si="6"/>
        <v>0.13800900256158366</v>
      </c>
      <c r="S52" s="60">
        <f t="shared" si="6"/>
        <v>-0.16540580504806668</v>
      </c>
      <c r="T52" s="60">
        <f t="shared" si="6"/>
        <v>-8.4150085736474645E-2</v>
      </c>
      <c r="U52" s="60">
        <f t="shared" si="6"/>
        <v>-6.1557187505075772E-2</v>
      </c>
      <c r="V52" s="60">
        <f t="shared" si="7"/>
        <v>-4.8085599777518584E-2</v>
      </c>
      <c r="W52" s="60">
        <f t="shared" si="7"/>
        <v>-2.4572480855701184E-2</v>
      </c>
      <c r="X52" s="60">
        <f t="shared" si="7"/>
        <v>-2.1982772656442662E-2</v>
      </c>
      <c r="Y52" s="60">
        <f t="shared" si="7"/>
        <v>9.9772321900672978E-3</v>
      </c>
      <c r="Z52" s="60">
        <f t="shared" si="7"/>
        <v>-2.4405546751853691E-2</v>
      </c>
      <c r="AA52" s="60">
        <f t="shared" si="7"/>
        <v>-3.1329215832498591E-2</v>
      </c>
      <c r="AB52" s="60">
        <f t="shared" si="7"/>
        <v>0.10602096743887857</v>
      </c>
      <c r="AC52" s="60">
        <f t="shared" si="8"/>
        <v>-6.3786995545700442E-4</v>
      </c>
    </row>
  </sheetData>
  <pageMargins left="0.7" right="0.7" top="0.75" bottom="0.75" header="0.51180555555555496" footer="0.51180555555555496"/>
  <pageSetup paperSize="9"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332"/>
  <sheetViews>
    <sheetView tabSelected="1" view="pageBreakPreview" zoomScaleNormal="80" zoomScaleSheetLayoutView="100" zoomScalePageLayoutView="115" workbookViewId="0">
      <selection sqref="A1:B4"/>
    </sheetView>
  </sheetViews>
  <sheetFormatPr defaultColWidth="9.140625" defaultRowHeight="12.75" x14ac:dyDescent="0.2"/>
  <cols>
    <col min="1" max="1" width="24.42578125" customWidth="1"/>
    <col min="2" max="6" width="24.42578125" customWidth="1" collapsed="1"/>
    <col min="7" max="8" width="24.42578125" customWidth="1"/>
  </cols>
  <sheetData>
    <row r="1" spans="1:8" s="8" customFormat="1" ht="13.5" customHeight="1" x14ac:dyDescent="0.2">
      <c r="A1" s="101"/>
      <c r="B1" s="101"/>
    </row>
    <row r="2" spans="1:8" s="8" customFormat="1" ht="15" customHeight="1" x14ac:dyDescent="0.2">
      <c r="A2" s="101"/>
      <c r="B2" s="101"/>
    </row>
    <row r="3" spans="1:8" s="8" customFormat="1" ht="15" customHeight="1" x14ac:dyDescent="0.2">
      <c r="A3" s="101"/>
      <c r="B3" s="101"/>
    </row>
    <row r="4" spans="1:8" ht="15" customHeight="1" x14ac:dyDescent="0.2">
      <c r="A4" s="101"/>
      <c r="B4" s="101"/>
      <c r="C4" s="9"/>
      <c r="D4" s="10"/>
      <c r="E4" s="10"/>
      <c r="F4" s="10"/>
    </row>
    <row r="5" spans="1:8" ht="12.75" customHeight="1" x14ac:dyDescent="0.2">
      <c r="A5" s="11"/>
      <c r="B5" s="11"/>
      <c r="C5" s="11"/>
      <c r="D5" s="12"/>
      <c r="E5" s="12"/>
      <c r="F5" s="12"/>
    </row>
    <row r="6" spans="1:8" ht="12.75" customHeight="1" x14ac:dyDescent="0.2">
      <c r="A6" s="9"/>
      <c r="B6" s="9"/>
      <c r="C6" s="9"/>
      <c r="D6" s="10"/>
      <c r="E6" s="10"/>
      <c r="F6" s="10"/>
    </row>
    <row r="7" spans="1:8" ht="12.75" customHeight="1" x14ac:dyDescent="0.2">
      <c r="A7" s="13"/>
      <c r="B7" s="13"/>
      <c r="C7" s="13"/>
      <c r="D7" s="13"/>
      <c r="E7" s="13"/>
      <c r="F7" s="13"/>
    </row>
    <row r="8" spans="1:8" ht="12.75" customHeight="1" x14ac:dyDescent="0.2">
      <c r="A8" s="13"/>
      <c r="B8" s="13"/>
      <c r="C8" s="13"/>
      <c r="D8" s="13"/>
      <c r="E8" s="13"/>
      <c r="F8" s="13"/>
    </row>
    <row r="9" spans="1:8" ht="20.25" customHeight="1" x14ac:dyDescent="0.3">
      <c r="A9" s="111" t="s">
        <v>126</v>
      </c>
      <c r="B9" s="111"/>
      <c r="C9" s="111"/>
      <c r="D9" s="111"/>
      <c r="E9" s="111"/>
      <c r="F9" s="111"/>
    </row>
    <row r="10" spans="1:8" ht="15.75" customHeight="1" x14ac:dyDescent="0.25">
      <c r="A10" s="112" t="s">
        <v>127</v>
      </c>
      <c r="B10" s="112"/>
      <c r="C10" s="112"/>
      <c r="D10" s="112"/>
      <c r="E10" s="112"/>
      <c r="F10" s="112"/>
    </row>
    <row r="11" spans="1:8" ht="12.75" customHeight="1" x14ac:dyDescent="0.2">
      <c r="D11" s="14"/>
    </row>
    <row r="12" spans="1:8" x14ac:dyDescent="0.2">
      <c r="A12" s="89"/>
      <c r="B12" s="89"/>
      <c r="C12" s="89"/>
      <c r="D12" s="90" t="s">
        <v>65</v>
      </c>
      <c r="E12" s="90"/>
      <c r="F12" s="90"/>
    </row>
    <row r="13" spans="1:8" ht="12.95" customHeight="1" x14ac:dyDescent="0.2">
      <c r="A13" s="91"/>
      <c r="B13" s="91"/>
      <c r="C13" s="91"/>
      <c r="D13" s="55" t="s">
        <v>95</v>
      </c>
      <c r="E13" s="55" t="s">
        <v>106</v>
      </c>
      <c r="F13" s="55" t="s">
        <v>128</v>
      </c>
      <c r="G13" s="15"/>
      <c r="H13" s="15"/>
    </row>
    <row r="14" spans="1:8" ht="12.95" customHeight="1" x14ac:dyDescent="0.2">
      <c r="A14" s="92" t="s">
        <v>66</v>
      </c>
      <c r="B14" s="92"/>
      <c r="C14" s="92"/>
      <c r="D14" s="16">
        <v>45371.317194592179</v>
      </c>
      <c r="E14" s="16">
        <v>65682.915061756707</v>
      </c>
      <c r="F14" s="16">
        <v>52017.494745110009</v>
      </c>
      <c r="G14" s="17"/>
      <c r="H14" s="17"/>
    </row>
    <row r="15" spans="1:8" ht="12.95" customHeight="1" x14ac:dyDescent="0.2">
      <c r="A15" s="92" t="s">
        <v>67</v>
      </c>
      <c r="B15" s="92"/>
      <c r="C15" s="92"/>
      <c r="D15" s="16">
        <v>888.22552875421388</v>
      </c>
      <c r="E15" s="16">
        <v>-5998.6334281318423</v>
      </c>
      <c r="F15" s="16">
        <v>-8973.431348092201</v>
      </c>
      <c r="G15" s="17"/>
      <c r="H15" s="17"/>
    </row>
    <row r="16" spans="1:8" ht="12.95" customHeight="1" x14ac:dyDescent="0.2">
      <c r="A16" s="92" t="s">
        <v>68</v>
      </c>
      <c r="B16" s="92"/>
      <c r="C16" s="92"/>
      <c r="D16" s="16">
        <v>46259.542723346392</v>
      </c>
      <c r="E16" s="16">
        <v>59684.281633624872</v>
      </c>
      <c r="F16" s="16">
        <v>43044.063397017802</v>
      </c>
      <c r="G16" s="17"/>
      <c r="H16" s="17"/>
    </row>
    <row r="17" spans="1:8" ht="12.95" customHeight="1" x14ac:dyDescent="0.2">
      <c r="A17" s="92" t="s">
        <v>4</v>
      </c>
      <c r="B17" s="92"/>
      <c r="C17" s="92"/>
      <c r="D17" s="16">
        <v>59403.140063205028</v>
      </c>
      <c r="E17" s="16">
        <v>82290.850232223864</v>
      </c>
      <c r="F17" s="16">
        <v>68740.820331488445</v>
      </c>
      <c r="G17" s="17"/>
      <c r="H17" s="17"/>
    </row>
    <row r="18" spans="1:8" ht="12.95" customHeight="1" x14ac:dyDescent="0.2">
      <c r="A18" s="92" t="s">
        <v>5</v>
      </c>
      <c r="B18" s="92"/>
      <c r="C18" s="92"/>
      <c r="D18" s="16">
        <v>1841.5590450340512</v>
      </c>
      <c r="E18" s="16">
        <v>-5086.7654137249792</v>
      </c>
      <c r="F18" s="16">
        <v>-8465.3357538322634</v>
      </c>
      <c r="G18" s="17"/>
      <c r="H18" s="17"/>
    </row>
    <row r="19" spans="1:8" ht="12.95" customHeight="1" x14ac:dyDescent="0.2">
      <c r="A19" s="92" t="s">
        <v>6</v>
      </c>
      <c r="B19" s="92"/>
      <c r="C19" s="92"/>
      <c r="D19" s="16">
        <v>61244.699108239081</v>
      </c>
      <c r="E19" s="16">
        <v>77204.084818498872</v>
      </c>
      <c r="F19" s="16">
        <v>60275.484577656185</v>
      </c>
      <c r="G19" s="17"/>
      <c r="H19" s="17"/>
    </row>
    <row r="20" spans="1:8" ht="12.95" customHeight="1" x14ac:dyDescent="0.25">
      <c r="A20" s="92" t="s">
        <v>69</v>
      </c>
      <c r="B20" s="92"/>
      <c r="C20" s="92"/>
      <c r="D20" s="16">
        <v>181.11502544621169</v>
      </c>
      <c r="E20" s="16">
        <v>211.519756128354</v>
      </c>
      <c r="F20" s="16">
        <v>174.92361846475231</v>
      </c>
      <c r="G20" s="17"/>
      <c r="H20" s="17"/>
    </row>
    <row r="21" spans="1:8" x14ac:dyDescent="0.2">
      <c r="A21" s="18"/>
      <c r="B21" s="18"/>
      <c r="C21" s="18"/>
      <c r="D21" s="18"/>
      <c r="E21" s="18"/>
      <c r="F21" s="18"/>
    </row>
    <row r="22" spans="1:8" x14ac:dyDescent="0.2">
      <c r="A22" s="93"/>
      <c r="B22" s="93"/>
      <c r="C22" s="93"/>
      <c r="D22" s="94" t="s">
        <v>70</v>
      </c>
      <c r="E22" s="94"/>
      <c r="F22" s="94"/>
    </row>
    <row r="23" spans="1:8" ht="24" customHeight="1" x14ac:dyDescent="0.2">
      <c r="A23" s="95"/>
      <c r="B23" s="95"/>
      <c r="C23" s="95"/>
      <c r="D23" s="53" t="s">
        <v>129</v>
      </c>
      <c r="E23" s="53" t="s">
        <v>130</v>
      </c>
      <c r="F23" s="53" t="s">
        <v>131</v>
      </c>
      <c r="G23" s="15"/>
      <c r="H23" s="15"/>
    </row>
    <row r="24" spans="1:8" ht="12.95" customHeight="1" x14ac:dyDescent="0.2">
      <c r="A24" s="92" t="s">
        <v>66</v>
      </c>
      <c r="B24" s="92"/>
      <c r="C24" s="92"/>
      <c r="D24" s="54">
        <v>0.44769999999999999</v>
      </c>
      <c r="E24" s="54">
        <v>-0.20810000000000001</v>
      </c>
      <c r="F24" s="54">
        <v>0.14649999999999999</v>
      </c>
      <c r="G24" s="49"/>
      <c r="H24" s="49"/>
    </row>
    <row r="25" spans="1:8" ht="12.95" customHeight="1" x14ac:dyDescent="0.2">
      <c r="A25" s="92" t="s">
        <v>67</v>
      </c>
      <c r="B25" s="92"/>
      <c r="C25" s="92"/>
      <c r="D25" s="54">
        <v>-7.7534999999999998</v>
      </c>
      <c r="E25" s="54">
        <v>0.49590000000000001</v>
      </c>
      <c r="F25" s="54">
        <v>-11.102600000000001</v>
      </c>
      <c r="G25" s="49"/>
      <c r="H25" s="49"/>
    </row>
    <row r="26" spans="1:8" ht="12.95" customHeight="1" x14ac:dyDescent="0.2">
      <c r="A26" s="92" t="s">
        <v>68</v>
      </c>
      <c r="B26" s="92"/>
      <c r="C26" s="92"/>
      <c r="D26" s="54">
        <v>0.29020000000000001</v>
      </c>
      <c r="E26" s="54">
        <v>-0.27879999999999999</v>
      </c>
      <c r="F26" s="54">
        <v>-6.9500000000000006E-2</v>
      </c>
      <c r="G26" s="49"/>
      <c r="H26" s="49"/>
    </row>
    <row r="27" spans="1:8" ht="12.95" customHeight="1" x14ac:dyDescent="0.2">
      <c r="A27" s="92" t="s">
        <v>4</v>
      </c>
      <c r="B27" s="92"/>
      <c r="C27" s="92"/>
      <c r="D27" s="54">
        <v>0.38529999999999998</v>
      </c>
      <c r="E27" s="54">
        <v>-0.16470000000000001</v>
      </c>
      <c r="F27" s="54">
        <v>0.15720000000000001</v>
      </c>
      <c r="G27" s="49"/>
      <c r="H27" s="49"/>
    </row>
    <row r="28" spans="1:8" ht="12.95" customHeight="1" x14ac:dyDescent="0.2">
      <c r="A28" s="92" t="s">
        <v>5</v>
      </c>
      <c r="B28" s="92"/>
      <c r="C28" s="92"/>
      <c r="D28" s="54">
        <v>-3.7622</v>
      </c>
      <c r="E28" s="54">
        <v>0.66420000000000001</v>
      </c>
      <c r="F28" s="54">
        <v>-5.5968</v>
      </c>
      <c r="G28" s="49"/>
      <c r="H28" s="49"/>
    </row>
    <row r="29" spans="1:8" ht="12.95" customHeight="1" x14ac:dyDescent="0.2">
      <c r="A29" s="92" t="s">
        <v>6</v>
      </c>
      <c r="B29" s="92"/>
      <c r="C29" s="92"/>
      <c r="D29" s="54">
        <v>0.2606</v>
      </c>
      <c r="E29" s="54">
        <v>-0.21929999999999999</v>
      </c>
      <c r="F29" s="54">
        <v>-1.5800000000000002E-2</v>
      </c>
      <c r="G29" s="49"/>
      <c r="H29" s="49"/>
    </row>
    <row r="30" spans="1:8" ht="12.95" customHeight="1" x14ac:dyDescent="0.2">
      <c r="A30" s="19"/>
      <c r="B30" s="19"/>
      <c r="C30" s="19"/>
      <c r="D30" s="20"/>
      <c r="E30" s="20"/>
      <c r="F30" s="20"/>
    </row>
    <row r="31" spans="1:8" x14ac:dyDescent="0.2">
      <c r="A31" s="93"/>
      <c r="B31" s="93"/>
      <c r="C31" s="93"/>
      <c r="D31" s="94" t="s">
        <v>71</v>
      </c>
      <c r="E31" s="94"/>
      <c r="F31" s="94"/>
    </row>
    <row r="32" spans="1:8" ht="24" customHeight="1" x14ac:dyDescent="0.2">
      <c r="A32" s="91"/>
      <c r="B32" s="91"/>
      <c r="C32" s="91"/>
      <c r="D32" s="53" t="s">
        <v>129</v>
      </c>
      <c r="E32" s="53" t="s">
        <v>130</v>
      </c>
      <c r="F32" s="53" t="s">
        <v>131</v>
      </c>
      <c r="G32" s="15"/>
      <c r="H32" s="15"/>
    </row>
    <row r="33" spans="1:8" ht="12.95" customHeight="1" x14ac:dyDescent="0.2">
      <c r="A33" s="92" t="s">
        <v>66</v>
      </c>
      <c r="B33" s="92"/>
      <c r="C33" s="92"/>
      <c r="D33" s="54">
        <v>3.7688737397086891E-2</v>
      </c>
      <c r="E33" s="54">
        <v>-1.5430297164265139E-2</v>
      </c>
      <c r="F33" s="54">
        <v>5.4829757463150663E-3</v>
      </c>
      <c r="G33" s="49"/>
      <c r="H33" s="49"/>
    </row>
    <row r="34" spans="1:8" ht="12.95" customHeight="1" x14ac:dyDescent="0.2">
      <c r="A34" s="92" t="s">
        <v>67</v>
      </c>
      <c r="B34" s="92"/>
      <c r="C34" s="92"/>
      <c r="D34" s="54">
        <v>0</v>
      </c>
      <c r="E34" s="54">
        <v>2.7212781757156357E-2</v>
      </c>
      <c r="F34" s="54">
        <v>0</v>
      </c>
      <c r="G34" s="49"/>
      <c r="H34" s="49"/>
    </row>
    <row r="35" spans="1:8" ht="12.95" customHeight="1" x14ac:dyDescent="0.2">
      <c r="A35" s="92" t="s">
        <v>68</v>
      </c>
      <c r="B35" s="92"/>
      <c r="C35" s="92"/>
      <c r="D35" s="54">
        <v>2.5807484772246925E-2</v>
      </c>
      <c r="E35" s="54">
        <v>-2.1553946032283333E-2</v>
      </c>
      <c r="F35" s="54">
        <v>-2.8775898046160542E-3</v>
      </c>
      <c r="G35" s="49"/>
      <c r="H35" s="49"/>
    </row>
    <row r="36" spans="1:8" ht="12.95" customHeight="1" x14ac:dyDescent="0.2">
      <c r="A36" s="96" t="s">
        <v>4</v>
      </c>
      <c r="B36" s="96"/>
      <c r="C36" s="96"/>
      <c r="D36" s="54">
        <v>3.3128196678578803E-2</v>
      </c>
      <c r="E36" s="54">
        <v>-1.1922801383517645E-2</v>
      </c>
      <c r="F36" s="54">
        <v>5.8569298226696098E-3</v>
      </c>
      <c r="G36" s="49"/>
      <c r="H36" s="49"/>
    </row>
    <row r="37" spans="1:8" ht="12.95" customHeight="1" x14ac:dyDescent="0.2">
      <c r="A37" s="92" t="s">
        <v>5</v>
      </c>
      <c r="B37" s="92"/>
      <c r="C37" s="92"/>
      <c r="D37" s="54">
        <v>0</v>
      </c>
      <c r="E37" s="54">
        <v>3.4538915559686245E-2</v>
      </c>
      <c r="F37" s="54">
        <v>0</v>
      </c>
      <c r="G37" s="49"/>
      <c r="H37" s="49"/>
    </row>
    <row r="38" spans="1:8" ht="12.95" customHeight="1" x14ac:dyDescent="0.2">
      <c r="A38" s="92" t="s">
        <v>6</v>
      </c>
      <c r="B38" s="92"/>
      <c r="C38" s="92"/>
      <c r="D38" s="54">
        <v>2.3427723605153439E-2</v>
      </c>
      <c r="E38" s="54">
        <v>-1.6366384876223328E-2</v>
      </c>
      <c r="F38" s="54">
        <v>-6.3786995545700442E-4</v>
      </c>
      <c r="G38" s="49"/>
      <c r="H38" s="49"/>
    </row>
    <row r="39" spans="1:8" s="1" customFormat="1" ht="12.95" customHeight="1" x14ac:dyDescent="0.2">
      <c r="A39" s="51"/>
      <c r="B39" s="51"/>
      <c r="C39" s="51"/>
      <c r="D39" s="52"/>
      <c r="E39" s="49"/>
      <c r="F39" s="49"/>
    </row>
    <row r="40" spans="1:8" s="21" customFormat="1" ht="22.5" customHeight="1" x14ac:dyDescent="0.2">
      <c r="A40" s="97" t="s">
        <v>72</v>
      </c>
      <c r="B40" s="97"/>
      <c r="C40" s="97"/>
      <c r="D40" s="97"/>
      <c r="E40" s="97"/>
      <c r="F40" s="97"/>
    </row>
    <row r="41" spans="1:8" x14ac:dyDescent="0.2">
      <c r="A41" s="22"/>
      <c r="B41" s="22"/>
      <c r="C41" s="22"/>
      <c r="D41" s="4"/>
      <c r="E41" s="4"/>
      <c r="F41" s="4"/>
    </row>
    <row r="42" spans="1:8" x14ac:dyDescent="0.2">
      <c r="A42" s="23"/>
      <c r="B42" s="24"/>
      <c r="C42" s="24"/>
      <c r="D42" s="24"/>
      <c r="E42" s="24"/>
      <c r="F42" s="25"/>
    </row>
    <row r="43" spans="1:8" ht="15" x14ac:dyDescent="0.25">
      <c r="A43" s="98" t="s">
        <v>73</v>
      </c>
      <c r="B43" s="98"/>
      <c r="C43" s="98"/>
      <c r="D43" s="98"/>
      <c r="E43" s="98"/>
      <c r="F43" s="98"/>
    </row>
    <row r="44" spans="1:8" x14ac:dyDescent="0.2">
      <c r="A44" s="99"/>
      <c r="B44" s="99"/>
      <c r="C44" s="99"/>
      <c r="D44" s="99"/>
      <c r="E44" s="99"/>
      <c r="F44" s="99"/>
    </row>
    <row r="45" spans="1:8" x14ac:dyDescent="0.2">
      <c r="A45" s="99"/>
      <c r="B45" s="99"/>
      <c r="C45" s="99"/>
      <c r="D45" s="99"/>
      <c r="E45" s="99"/>
      <c r="F45" s="99"/>
    </row>
    <row r="46" spans="1:8" x14ac:dyDescent="0.2">
      <c r="A46" s="99"/>
      <c r="B46" s="99"/>
      <c r="C46" s="99"/>
      <c r="D46" s="99"/>
      <c r="E46" s="99"/>
      <c r="F46" s="99"/>
    </row>
    <row r="47" spans="1:8" x14ac:dyDescent="0.2">
      <c r="A47" s="99"/>
      <c r="B47" s="99"/>
      <c r="C47" s="99"/>
      <c r="D47" s="99"/>
      <c r="E47" s="99"/>
      <c r="F47" s="99"/>
    </row>
    <row r="48" spans="1:8" x14ac:dyDescent="0.2">
      <c r="A48" s="99"/>
      <c r="B48" s="99"/>
      <c r="C48" s="99"/>
      <c r="D48" s="99"/>
      <c r="E48" s="99"/>
      <c r="F48" s="99"/>
    </row>
    <row r="49" spans="1:6" x14ac:dyDescent="0.2">
      <c r="A49" s="99"/>
      <c r="B49" s="99"/>
      <c r="C49" s="99"/>
      <c r="D49" s="99"/>
      <c r="E49" s="99"/>
      <c r="F49" s="99"/>
    </row>
    <row r="50" spans="1:6" x14ac:dyDescent="0.2">
      <c r="A50" s="99"/>
      <c r="B50" s="99"/>
      <c r="C50" s="99"/>
      <c r="D50" s="99"/>
      <c r="E50" s="99"/>
      <c r="F50" s="99"/>
    </row>
    <row r="51" spans="1:6" x14ac:dyDescent="0.2">
      <c r="A51" s="99"/>
      <c r="B51" s="99"/>
      <c r="C51" s="99"/>
      <c r="D51" s="99"/>
      <c r="E51" s="99"/>
      <c r="F51" s="99"/>
    </row>
    <row r="52" spans="1:6" x14ac:dyDescent="0.2">
      <c r="A52" s="99"/>
      <c r="B52" s="99"/>
      <c r="C52" s="99"/>
      <c r="D52" s="99"/>
      <c r="E52" s="99"/>
      <c r="F52" s="99"/>
    </row>
    <row r="53" spans="1:6" x14ac:dyDescent="0.2">
      <c r="A53" s="99"/>
      <c r="B53" s="99"/>
      <c r="C53" s="99"/>
      <c r="D53" s="99"/>
      <c r="E53" s="99"/>
      <c r="F53" s="99"/>
    </row>
    <row r="54" spans="1:6" x14ac:dyDescent="0.2">
      <c r="A54" s="99"/>
      <c r="B54" s="99"/>
      <c r="C54" s="99"/>
      <c r="D54" s="99"/>
      <c r="E54" s="99"/>
      <c r="F54" s="99"/>
    </row>
    <row r="55" spans="1:6" x14ac:dyDescent="0.2">
      <c r="A55" s="99"/>
      <c r="B55" s="99"/>
      <c r="C55" s="99"/>
      <c r="D55" s="99"/>
      <c r="E55" s="99"/>
      <c r="F55" s="99"/>
    </row>
    <row r="56" spans="1:6" x14ac:dyDescent="0.2">
      <c r="A56" s="99"/>
      <c r="B56" s="99"/>
      <c r="C56" s="99"/>
      <c r="D56" s="99"/>
      <c r="E56" s="99"/>
      <c r="F56" s="99"/>
    </row>
    <row r="57" spans="1:6" x14ac:dyDescent="0.2">
      <c r="A57" s="99"/>
      <c r="B57" s="99"/>
      <c r="C57" s="99"/>
      <c r="D57" s="99"/>
      <c r="E57" s="99"/>
      <c r="F57" s="99"/>
    </row>
    <row r="58" spans="1:6" x14ac:dyDescent="0.2">
      <c r="A58" s="99"/>
      <c r="B58" s="99"/>
      <c r="C58" s="99"/>
      <c r="D58" s="99"/>
      <c r="E58" s="99"/>
      <c r="F58" s="99"/>
    </row>
    <row r="59" spans="1:6" x14ac:dyDescent="0.2">
      <c r="A59" s="99"/>
      <c r="B59" s="99"/>
      <c r="C59" s="99"/>
      <c r="D59" s="99"/>
      <c r="E59" s="99"/>
      <c r="F59" s="99"/>
    </row>
    <row r="60" spans="1:6" x14ac:dyDescent="0.2">
      <c r="A60" s="99"/>
      <c r="B60" s="99"/>
      <c r="C60" s="99"/>
      <c r="D60" s="99"/>
      <c r="E60" s="99"/>
      <c r="F60" s="99"/>
    </row>
    <row r="61" spans="1:6" x14ac:dyDescent="0.2">
      <c r="A61" s="99"/>
      <c r="B61" s="99"/>
      <c r="C61" s="99"/>
      <c r="D61" s="99"/>
      <c r="E61" s="99"/>
      <c r="F61" s="99"/>
    </row>
    <row r="62" spans="1:6" x14ac:dyDescent="0.2">
      <c r="A62" s="99"/>
      <c r="B62" s="99"/>
      <c r="C62" s="99"/>
      <c r="D62" s="99"/>
      <c r="E62" s="99"/>
      <c r="F62" s="99"/>
    </row>
    <row r="63" spans="1:6" x14ac:dyDescent="0.2">
      <c r="A63" s="99"/>
      <c r="B63" s="99"/>
      <c r="C63" s="99"/>
      <c r="D63" s="99"/>
      <c r="E63" s="99"/>
      <c r="F63" s="99"/>
    </row>
    <row r="64" spans="1:6" x14ac:dyDescent="0.2">
      <c r="A64" s="100"/>
      <c r="B64" s="100"/>
      <c r="C64" s="100"/>
      <c r="D64" s="100"/>
      <c r="E64" s="100"/>
      <c r="F64" s="100"/>
    </row>
    <row r="65" spans="1:6" x14ac:dyDescent="0.2">
      <c r="A65" s="100"/>
      <c r="B65" s="100"/>
      <c r="C65" s="100"/>
      <c r="D65" s="100"/>
      <c r="E65" s="100"/>
      <c r="F65" s="100"/>
    </row>
    <row r="66" spans="1:6" x14ac:dyDescent="0.2">
      <c r="A66" s="100"/>
      <c r="B66" s="100"/>
      <c r="C66" s="100"/>
      <c r="D66" s="100"/>
      <c r="E66" s="100"/>
      <c r="F66" s="100"/>
    </row>
    <row r="67" spans="1:6" x14ac:dyDescent="0.2">
      <c r="A67" s="100"/>
      <c r="B67" s="100"/>
      <c r="C67" s="100"/>
      <c r="D67" s="100"/>
      <c r="E67" s="100"/>
      <c r="F67" s="100"/>
    </row>
    <row r="68" spans="1:6" x14ac:dyDescent="0.2">
      <c r="A68" s="100"/>
      <c r="B68" s="100"/>
      <c r="C68" s="100"/>
      <c r="D68" s="100"/>
      <c r="E68" s="100"/>
      <c r="F68" s="100"/>
    </row>
    <row r="69" spans="1:6" x14ac:dyDescent="0.2">
      <c r="A69" s="100"/>
      <c r="B69" s="100"/>
      <c r="C69" s="100"/>
      <c r="D69" s="100"/>
      <c r="E69" s="100"/>
      <c r="F69" s="100"/>
    </row>
    <row r="70" spans="1:6" x14ac:dyDescent="0.2">
      <c r="A70" s="100"/>
      <c r="B70" s="100"/>
      <c r="C70" s="100"/>
      <c r="D70" s="100"/>
      <c r="E70" s="100"/>
      <c r="F70" s="100"/>
    </row>
    <row r="71" spans="1:6" x14ac:dyDescent="0.2">
      <c r="A71" s="100"/>
      <c r="B71" s="100"/>
      <c r="C71" s="100"/>
      <c r="D71" s="100"/>
      <c r="E71" s="100"/>
      <c r="F71" s="100"/>
    </row>
    <row r="72" spans="1:6" x14ac:dyDescent="0.2">
      <c r="A72" s="100"/>
      <c r="B72" s="100"/>
      <c r="C72" s="100"/>
      <c r="D72" s="100"/>
      <c r="E72" s="100"/>
      <c r="F72" s="100"/>
    </row>
    <row r="73" spans="1:6" x14ac:dyDescent="0.2">
      <c r="A73" s="100"/>
      <c r="B73" s="100"/>
      <c r="C73" s="100"/>
      <c r="D73" s="100"/>
      <c r="E73" s="100"/>
      <c r="F73" s="100"/>
    </row>
    <row r="74" spans="1:6" x14ac:dyDescent="0.2">
      <c r="A74" s="100"/>
      <c r="B74" s="100"/>
      <c r="C74" s="100"/>
      <c r="D74" s="100"/>
      <c r="E74" s="100"/>
      <c r="F74" s="100"/>
    </row>
    <row r="75" spans="1:6" x14ac:dyDescent="0.2">
      <c r="A75" s="100"/>
      <c r="B75" s="100"/>
      <c r="C75" s="100"/>
      <c r="D75" s="100"/>
      <c r="E75" s="100"/>
      <c r="F75" s="100"/>
    </row>
    <row r="76" spans="1:6" x14ac:dyDescent="0.2">
      <c r="A76" s="100"/>
      <c r="B76" s="100"/>
      <c r="C76" s="100"/>
      <c r="D76" s="100"/>
      <c r="E76" s="100"/>
      <c r="F76" s="100"/>
    </row>
    <row r="77" spans="1:6" x14ac:dyDescent="0.2">
      <c r="A77" s="100"/>
      <c r="B77" s="100"/>
      <c r="C77" s="100"/>
      <c r="D77" s="100"/>
      <c r="E77" s="100"/>
      <c r="F77" s="100"/>
    </row>
    <row r="78" spans="1:6" x14ac:dyDescent="0.2">
      <c r="A78" s="100"/>
      <c r="B78" s="100"/>
      <c r="C78" s="100"/>
      <c r="D78" s="100"/>
      <c r="E78" s="100"/>
      <c r="F78" s="100"/>
    </row>
    <row r="79" spans="1:6" x14ac:dyDescent="0.2">
      <c r="A79" s="100"/>
      <c r="B79" s="100"/>
      <c r="C79" s="100"/>
      <c r="D79" s="100"/>
      <c r="E79" s="100"/>
      <c r="F79" s="100"/>
    </row>
    <row r="80" spans="1:6" x14ac:dyDescent="0.2">
      <c r="A80" s="100"/>
      <c r="B80" s="100"/>
      <c r="C80" s="100"/>
      <c r="D80" s="100"/>
      <c r="E80" s="100"/>
      <c r="F80" s="100"/>
    </row>
    <row r="81" spans="1:6" x14ac:dyDescent="0.2">
      <c r="A81" s="100"/>
      <c r="B81" s="100"/>
      <c r="C81" s="100"/>
      <c r="D81" s="100"/>
      <c r="E81" s="100"/>
      <c r="F81" s="100"/>
    </row>
    <row r="82" spans="1:6" x14ac:dyDescent="0.2">
      <c r="A82" s="100"/>
      <c r="B82" s="100"/>
      <c r="C82" s="100"/>
      <c r="D82" s="100"/>
      <c r="E82" s="100"/>
      <c r="F82" s="100"/>
    </row>
    <row r="83" spans="1:6" x14ac:dyDescent="0.2">
      <c r="A83" s="100"/>
      <c r="B83" s="100"/>
      <c r="C83" s="100"/>
      <c r="D83" s="100"/>
      <c r="E83" s="100"/>
      <c r="F83" s="100"/>
    </row>
    <row r="84" spans="1:6" s="8" customFormat="1" ht="12" x14ac:dyDescent="0.2"/>
    <row r="85" spans="1:6" s="8" customFormat="1" ht="13.5" customHeight="1" x14ac:dyDescent="0.2">
      <c r="A85" s="101"/>
      <c r="B85" s="101"/>
    </row>
    <row r="86" spans="1:6" s="8" customFormat="1" ht="15" customHeight="1" x14ac:dyDescent="0.2">
      <c r="A86" s="101"/>
      <c r="B86" s="101"/>
    </row>
    <row r="87" spans="1:6" s="8" customFormat="1" ht="15" customHeight="1" x14ac:dyDescent="0.2">
      <c r="A87" s="101"/>
      <c r="B87" s="101"/>
    </row>
    <row r="88" spans="1:6" ht="15" customHeight="1" x14ac:dyDescent="0.2">
      <c r="A88" s="101"/>
      <c r="B88" s="101"/>
      <c r="C88" s="26"/>
      <c r="D88" s="27"/>
      <c r="E88" s="27"/>
      <c r="F88" s="27"/>
    </row>
    <row r="89" spans="1:6" x14ac:dyDescent="0.2">
      <c r="A89" s="11"/>
      <c r="B89" s="11"/>
      <c r="C89" s="9"/>
      <c r="D89" s="10"/>
      <c r="E89" s="10"/>
      <c r="F89" s="10"/>
    </row>
    <row r="90" spans="1:6" s="1" customFormat="1" x14ac:dyDescent="0.2">
      <c r="A90" s="9"/>
      <c r="B90" s="9"/>
      <c r="C90" s="9"/>
      <c r="D90" s="13"/>
      <c r="E90" s="13"/>
      <c r="F90" s="13"/>
    </row>
    <row r="91" spans="1:6" s="1" customFormat="1" x14ac:dyDescent="0.2">
      <c r="A91" s="9"/>
      <c r="B91" s="9"/>
      <c r="C91" s="9"/>
      <c r="D91" s="13"/>
      <c r="E91" s="13"/>
      <c r="F91" s="13"/>
    </row>
    <row r="92" spans="1:6" s="1" customFormat="1" x14ac:dyDescent="0.2">
      <c r="A92" s="9"/>
      <c r="B92" s="9"/>
      <c r="C92" s="9"/>
      <c r="D92" s="13"/>
      <c r="E92" s="13"/>
      <c r="F92" s="13"/>
    </row>
    <row r="93" spans="1:6" x14ac:dyDescent="0.2">
      <c r="A93" s="56"/>
      <c r="B93" s="12"/>
      <c r="C93" s="12"/>
      <c r="D93" s="12"/>
      <c r="E93" s="12"/>
      <c r="F93" s="57"/>
    </row>
    <row r="94" spans="1:6" ht="13.5" customHeight="1" x14ac:dyDescent="0.25">
      <c r="A94" s="113" t="s">
        <v>132</v>
      </c>
      <c r="B94" s="113"/>
      <c r="C94" s="113"/>
      <c r="D94" s="113"/>
      <c r="E94" s="113"/>
      <c r="F94" s="113"/>
    </row>
    <row r="95" spans="1:6" ht="15" customHeight="1" x14ac:dyDescent="0.2">
      <c r="A95" s="102"/>
      <c r="B95" s="102"/>
      <c r="C95" s="102"/>
      <c r="D95" s="102"/>
      <c r="E95" s="102"/>
      <c r="F95" s="102"/>
    </row>
    <row r="96" spans="1:6" ht="12.75" customHeight="1" x14ac:dyDescent="0.2">
      <c r="A96" s="102"/>
      <c r="B96" s="102"/>
      <c r="C96" s="102"/>
      <c r="D96" s="102"/>
      <c r="E96" s="102"/>
      <c r="F96" s="102"/>
    </row>
    <row r="97" spans="1:6" ht="12.75" customHeight="1" x14ac:dyDescent="0.2">
      <c r="A97" s="102"/>
      <c r="B97" s="102"/>
      <c r="C97" s="102"/>
      <c r="D97" s="102"/>
      <c r="E97" s="102"/>
      <c r="F97" s="102"/>
    </row>
    <row r="98" spans="1:6" ht="12.75" customHeight="1" x14ac:dyDescent="0.2">
      <c r="A98" s="102"/>
      <c r="B98" s="102"/>
      <c r="C98" s="102"/>
      <c r="D98" s="102"/>
      <c r="E98" s="102"/>
      <c r="F98" s="102"/>
    </row>
    <row r="99" spans="1:6" ht="12.75" customHeight="1" x14ac:dyDescent="0.2">
      <c r="A99" s="102"/>
      <c r="B99" s="102"/>
      <c r="C99" s="102"/>
      <c r="D99" s="102"/>
      <c r="E99" s="102"/>
      <c r="F99" s="102"/>
    </row>
    <row r="100" spans="1:6" ht="12.75" customHeight="1" x14ac:dyDescent="0.2">
      <c r="A100" s="102"/>
      <c r="B100" s="102"/>
      <c r="C100" s="102"/>
      <c r="D100" s="102"/>
      <c r="E100" s="102"/>
      <c r="F100" s="102"/>
    </row>
    <row r="101" spans="1:6" ht="12.75" customHeight="1" x14ac:dyDescent="0.2">
      <c r="A101" s="102"/>
      <c r="B101" s="102"/>
      <c r="C101" s="102"/>
      <c r="D101" s="102"/>
      <c r="E101" s="102"/>
      <c r="F101" s="102"/>
    </row>
    <row r="102" spans="1:6" ht="12.75" customHeight="1" x14ac:dyDescent="0.2">
      <c r="A102" s="102"/>
      <c r="B102" s="102"/>
      <c r="C102" s="102"/>
      <c r="D102" s="102"/>
      <c r="E102" s="102"/>
      <c r="F102" s="102"/>
    </row>
    <row r="103" spans="1:6" ht="12.75" customHeight="1" x14ac:dyDescent="0.2">
      <c r="A103" s="102"/>
      <c r="B103" s="102"/>
      <c r="C103" s="102"/>
      <c r="D103" s="102"/>
      <c r="E103" s="102"/>
      <c r="F103" s="102"/>
    </row>
    <row r="104" spans="1:6" ht="12.75" customHeight="1" x14ac:dyDescent="0.2">
      <c r="A104" s="102"/>
      <c r="B104" s="102"/>
      <c r="C104" s="102"/>
      <c r="D104" s="102"/>
      <c r="E104" s="102"/>
      <c r="F104" s="102"/>
    </row>
    <row r="105" spans="1:6" ht="12.75" customHeight="1" x14ac:dyDescent="0.2">
      <c r="A105" s="102"/>
      <c r="B105" s="102"/>
      <c r="C105" s="102"/>
      <c r="D105" s="102"/>
      <c r="E105" s="102"/>
      <c r="F105" s="102"/>
    </row>
    <row r="106" spans="1:6" ht="12.75" customHeight="1" x14ac:dyDescent="0.2">
      <c r="A106" s="102"/>
      <c r="B106" s="102"/>
      <c r="C106" s="102"/>
      <c r="D106" s="102"/>
      <c r="E106" s="102"/>
      <c r="F106" s="102"/>
    </row>
    <row r="107" spans="1:6" ht="12.75" customHeight="1" x14ac:dyDescent="0.2">
      <c r="A107" s="102"/>
      <c r="B107" s="102"/>
      <c r="C107" s="102"/>
      <c r="D107" s="102"/>
      <c r="E107" s="102"/>
      <c r="F107" s="102"/>
    </row>
    <row r="108" spans="1:6" ht="12.75" customHeight="1" x14ac:dyDescent="0.2">
      <c r="A108" s="102"/>
      <c r="B108" s="102"/>
      <c r="C108" s="102"/>
      <c r="D108" s="102"/>
      <c r="E108" s="102"/>
      <c r="F108" s="102"/>
    </row>
    <row r="109" spans="1:6" ht="12.75" customHeight="1" x14ac:dyDescent="0.2">
      <c r="A109" s="102"/>
      <c r="B109" s="102"/>
      <c r="C109" s="102"/>
      <c r="D109" s="102"/>
      <c r="E109" s="102"/>
      <c r="F109" s="102"/>
    </row>
    <row r="110" spans="1:6" ht="12.75" customHeight="1" x14ac:dyDescent="0.2">
      <c r="A110" s="102"/>
      <c r="B110" s="102"/>
      <c r="C110" s="102"/>
      <c r="D110" s="102"/>
      <c r="E110" s="102"/>
      <c r="F110" s="102"/>
    </row>
    <row r="111" spans="1:6" ht="12.75" customHeight="1" x14ac:dyDescent="0.2">
      <c r="A111" s="102"/>
      <c r="B111" s="102"/>
      <c r="C111" s="102"/>
      <c r="D111" s="102"/>
      <c r="E111" s="102"/>
      <c r="F111" s="102"/>
    </row>
    <row r="112" spans="1:6" ht="12.75" customHeight="1" x14ac:dyDescent="0.2">
      <c r="A112" s="102"/>
      <c r="B112" s="102"/>
      <c r="C112" s="102"/>
      <c r="D112" s="102"/>
      <c r="E112" s="102"/>
      <c r="F112" s="102"/>
    </row>
    <row r="113" spans="1:6" ht="12.75" customHeight="1" x14ac:dyDescent="0.2">
      <c r="A113" s="102"/>
      <c r="B113" s="102"/>
      <c r="C113" s="102"/>
      <c r="D113" s="102"/>
      <c r="E113" s="102"/>
      <c r="F113" s="102"/>
    </row>
    <row r="114" spans="1:6" ht="12.75" customHeight="1" x14ac:dyDescent="0.2">
      <c r="A114" s="102"/>
      <c r="B114" s="102"/>
      <c r="C114" s="102"/>
      <c r="D114" s="102"/>
      <c r="E114" s="102"/>
      <c r="F114" s="102"/>
    </row>
    <row r="115" spans="1:6" ht="12.75" customHeight="1" x14ac:dyDescent="0.2">
      <c r="A115" s="102"/>
      <c r="B115" s="102"/>
      <c r="C115" s="102"/>
      <c r="D115" s="102"/>
      <c r="E115" s="102"/>
      <c r="F115" s="102"/>
    </row>
    <row r="116" spans="1:6" ht="12.75" customHeight="1" x14ac:dyDescent="0.2">
      <c r="A116" s="102"/>
      <c r="B116" s="102"/>
      <c r="C116" s="102"/>
      <c r="D116" s="102"/>
      <c r="E116" s="102"/>
      <c r="F116" s="102"/>
    </row>
    <row r="117" spans="1:6" x14ac:dyDescent="0.2">
      <c r="A117" s="28"/>
      <c r="B117" s="28"/>
      <c r="C117" s="28"/>
      <c r="D117" s="28"/>
      <c r="E117" s="28"/>
      <c r="F117" s="28"/>
    </row>
    <row r="118" spans="1:6" x14ac:dyDescent="0.2">
      <c r="A118" s="103"/>
      <c r="B118" s="103"/>
      <c r="C118" s="103"/>
      <c r="D118" s="103"/>
      <c r="E118" s="103"/>
      <c r="F118" s="103"/>
    </row>
    <row r="119" spans="1:6" x14ac:dyDescent="0.2">
      <c r="A119" s="29"/>
      <c r="B119" s="30"/>
      <c r="C119" s="30"/>
      <c r="D119" s="30"/>
      <c r="E119" s="30"/>
      <c r="F119" s="31"/>
    </row>
    <row r="120" spans="1:6" ht="15" x14ac:dyDescent="0.25">
      <c r="A120" s="98" t="s">
        <v>74</v>
      </c>
      <c r="B120" s="98"/>
      <c r="C120" s="98"/>
      <c r="D120" s="98"/>
      <c r="E120" s="98"/>
      <c r="F120" s="98"/>
    </row>
    <row r="121" spans="1:6" ht="8.25" customHeight="1" x14ac:dyDescent="0.2">
      <c r="A121" s="32"/>
      <c r="B121" s="33"/>
      <c r="C121" s="33"/>
      <c r="D121" s="33"/>
      <c r="E121" s="33"/>
      <c r="F121" s="34"/>
    </row>
    <row r="122" spans="1:6" ht="13.5" customHeight="1" x14ac:dyDescent="0.2">
      <c r="A122" s="114" t="s">
        <v>133</v>
      </c>
      <c r="B122" s="114"/>
      <c r="C122" s="114"/>
      <c r="D122" s="115" t="s">
        <v>134</v>
      </c>
      <c r="E122" s="115"/>
      <c r="F122" s="115"/>
    </row>
    <row r="123" spans="1:6" x14ac:dyDescent="0.2">
      <c r="A123" s="104"/>
      <c r="B123" s="104"/>
      <c r="C123" s="104"/>
      <c r="D123" s="105"/>
      <c r="E123" s="105"/>
      <c r="F123" s="105"/>
    </row>
    <row r="124" spans="1:6" x14ac:dyDescent="0.2">
      <c r="A124" s="104"/>
      <c r="B124" s="104"/>
      <c r="C124" s="104"/>
      <c r="D124" s="105"/>
      <c r="E124" s="105"/>
      <c r="F124" s="105"/>
    </row>
    <row r="125" spans="1:6" x14ac:dyDescent="0.2">
      <c r="A125" s="104"/>
      <c r="B125" s="104"/>
      <c r="C125" s="104"/>
      <c r="D125" s="105"/>
      <c r="E125" s="105"/>
      <c r="F125" s="105"/>
    </row>
    <row r="126" spans="1:6" x14ac:dyDescent="0.2">
      <c r="A126" s="104"/>
      <c r="B126" s="104"/>
      <c r="C126" s="104"/>
      <c r="D126" s="105"/>
      <c r="E126" s="105"/>
      <c r="F126" s="105"/>
    </row>
    <row r="127" spans="1:6" x14ac:dyDescent="0.2">
      <c r="A127" s="104"/>
      <c r="B127" s="104"/>
      <c r="C127" s="104"/>
      <c r="D127" s="105"/>
      <c r="E127" s="105"/>
      <c r="F127" s="105"/>
    </row>
    <row r="128" spans="1:6" x14ac:dyDescent="0.2">
      <c r="A128" s="104"/>
      <c r="B128" s="104"/>
      <c r="C128" s="104"/>
      <c r="D128" s="105"/>
      <c r="E128" s="105"/>
      <c r="F128" s="105"/>
    </row>
    <row r="129" spans="1:6" x14ac:dyDescent="0.2">
      <c r="A129" s="104"/>
      <c r="B129" s="104"/>
      <c r="C129" s="104"/>
      <c r="D129" s="105"/>
      <c r="E129" s="105"/>
      <c r="F129" s="105"/>
    </row>
    <row r="130" spans="1:6" x14ac:dyDescent="0.2">
      <c r="A130" s="104"/>
      <c r="B130" s="104"/>
      <c r="C130" s="104"/>
      <c r="D130" s="105"/>
      <c r="E130" s="105"/>
      <c r="F130" s="105"/>
    </row>
    <row r="131" spans="1:6" x14ac:dyDescent="0.2">
      <c r="A131" s="104"/>
      <c r="B131" s="104"/>
      <c r="C131" s="104"/>
      <c r="D131" s="105"/>
      <c r="E131" s="105"/>
      <c r="F131" s="105"/>
    </row>
    <row r="132" spans="1:6" x14ac:dyDescent="0.2">
      <c r="A132" s="104"/>
      <c r="B132" s="104"/>
      <c r="C132" s="104"/>
      <c r="D132" s="105"/>
      <c r="E132" s="105"/>
      <c r="F132" s="105"/>
    </row>
    <row r="133" spans="1:6" x14ac:dyDescent="0.2">
      <c r="A133" s="104"/>
      <c r="B133" s="104"/>
      <c r="C133" s="104"/>
      <c r="D133" s="105"/>
      <c r="E133" s="105"/>
      <c r="F133" s="105"/>
    </row>
    <row r="134" spans="1:6" x14ac:dyDescent="0.2">
      <c r="A134" s="104"/>
      <c r="B134" s="104"/>
      <c r="C134" s="104"/>
      <c r="D134" s="105"/>
      <c r="E134" s="105"/>
      <c r="F134" s="105"/>
    </row>
    <row r="135" spans="1:6" x14ac:dyDescent="0.2">
      <c r="A135" s="104"/>
      <c r="B135" s="104"/>
      <c r="C135" s="104"/>
      <c r="D135" s="105"/>
      <c r="E135" s="105"/>
      <c r="F135" s="105"/>
    </row>
    <row r="136" spans="1:6" x14ac:dyDescent="0.2">
      <c r="A136" s="104"/>
      <c r="B136" s="104"/>
      <c r="C136" s="104"/>
      <c r="D136" s="105"/>
      <c r="E136" s="105"/>
      <c r="F136" s="105"/>
    </row>
    <row r="137" spans="1:6" x14ac:dyDescent="0.2">
      <c r="A137" s="104"/>
      <c r="B137" s="104"/>
      <c r="C137" s="104"/>
      <c r="D137" s="105"/>
      <c r="E137" s="105"/>
      <c r="F137" s="105"/>
    </row>
    <row r="138" spans="1:6" ht="13.5" customHeight="1" x14ac:dyDescent="0.2">
      <c r="A138" s="114" t="s">
        <v>135</v>
      </c>
      <c r="B138" s="114"/>
      <c r="C138" s="114"/>
      <c r="D138" s="115" t="s">
        <v>136</v>
      </c>
      <c r="E138" s="115"/>
      <c r="F138" s="115"/>
    </row>
    <row r="139" spans="1:6" x14ac:dyDescent="0.2">
      <c r="A139" s="106"/>
      <c r="B139" s="106"/>
      <c r="C139" s="106"/>
      <c r="D139" s="107"/>
      <c r="E139" s="107"/>
      <c r="F139" s="107"/>
    </row>
    <row r="140" spans="1:6" x14ac:dyDescent="0.2">
      <c r="A140" s="106"/>
      <c r="B140" s="106"/>
      <c r="C140" s="106"/>
      <c r="D140" s="107"/>
      <c r="E140" s="107"/>
      <c r="F140" s="107"/>
    </row>
    <row r="141" spans="1:6" x14ac:dyDescent="0.2">
      <c r="A141" s="106"/>
      <c r="B141" s="106"/>
      <c r="C141" s="106"/>
      <c r="D141" s="107"/>
      <c r="E141" s="107"/>
      <c r="F141" s="107"/>
    </row>
    <row r="142" spans="1:6" x14ac:dyDescent="0.2">
      <c r="A142" s="106"/>
      <c r="B142" s="106"/>
      <c r="C142" s="106"/>
      <c r="D142" s="107"/>
      <c r="E142" s="107"/>
      <c r="F142" s="107"/>
    </row>
    <row r="143" spans="1:6" x14ac:dyDescent="0.2">
      <c r="A143" s="106"/>
      <c r="B143" s="106"/>
      <c r="C143" s="106"/>
      <c r="D143" s="107"/>
      <c r="E143" s="107"/>
      <c r="F143" s="107"/>
    </row>
    <row r="144" spans="1:6" x14ac:dyDescent="0.2">
      <c r="A144" s="106"/>
      <c r="B144" s="106"/>
      <c r="C144" s="106"/>
      <c r="D144" s="107"/>
      <c r="E144" s="107"/>
      <c r="F144" s="107"/>
    </row>
    <row r="145" spans="1:6" x14ac:dyDescent="0.2">
      <c r="A145" s="106"/>
      <c r="B145" s="106"/>
      <c r="C145" s="106"/>
      <c r="D145" s="107"/>
      <c r="E145" s="107"/>
      <c r="F145" s="107"/>
    </row>
    <row r="146" spans="1:6" x14ac:dyDescent="0.2">
      <c r="A146" s="106"/>
      <c r="B146" s="106"/>
      <c r="C146" s="106"/>
      <c r="D146" s="107"/>
      <c r="E146" s="107"/>
      <c r="F146" s="107"/>
    </row>
    <row r="147" spans="1:6" x14ac:dyDescent="0.2">
      <c r="A147" s="106"/>
      <c r="B147" s="106"/>
      <c r="C147" s="106"/>
      <c r="D147" s="107"/>
      <c r="E147" s="107"/>
      <c r="F147" s="107"/>
    </row>
    <row r="148" spans="1:6" x14ac:dyDescent="0.2">
      <c r="A148" s="106"/>
      <c r="B148" s="106"/>
      <c r="C148" s="106"/>
      <c r="D148" s="107"/>
      <c r="E148" s="107"/>
      <c r="F148" s="107"/>
    </row>
    <row r="149" spans="1:6" x14ac:dyDescent="0.2">
      <c r="A149" s="106"/>
      <c r="B149" s="106"/>
      <c r="C149" s="106"/>
      <c r="D149" s="107"/>
      <c r="E149" s="107"/>
      <c r="F149" s="107"/>
    </row>
    <row r="150" spans="1:6" x14ac:dyDescent="0.2">
      <c r="A150" s="106"/>
      <c r="B150" s="106"/>
      <c r="C150" s="106"/>
      <c r="D150" s="107"/>
      <c r="E150" s="107"/>
      <c r="F150" s="107"/>
    </row>
    <row r="151" spans="1:6" x14ac:dyDescent="0.2">
      <c r="A151" s="106"/>
      <c r="B151" s="106"/>
      <c r="C151" s="106"/>
      <c r="D151" s="107"/>
      <c r="E151" s="107"/>
      <c r="F151" s="107"/>
    </row>
    <row r="152" spans="1:6" x14ac:dyDescent="0.2">
      <c r="A152" s="106"/>
      <c r="B152" s="106"/>
      <c r="C152" s="106"/>
      <c r="D152" s="107"/>
      <c r="E152" s="107"/>
      <c r="F152" s="107"/>
    </row>
    <row r="153" spans="1:6" x14ac:dyDescent="0.2">
      <c r="A153" s="106"/>
      <c r="B153" s="106"/>
      <c r="C153" s="106"/>
      <c r="D153" s="107"/>
      <c r="E153" s="107"/>
      <c r="F153" s="107"/>
    </row>
    <row r="154" spans="1:6" x14ac:dyDescent="0.2">
      <c r="A154" s="35"/>
      <c r="B154" s="35"/>
      <c r="C154" s="35"/>
      <c r="D154" s="35"/>
      <c r="E154" s="35"/>
      <c r="F154" s="35"/>
    </row>
    <row r="155" spans="1:6" x14ac:dyDescent="0.2">
      <c r="A155" s="35"/>
      <c r="B155" s="35"/>
      <c r="C155" s="35"/>
      <c r="D155" s="35"/>
      <c r="E155" s="35"/>
      <c r="F155" s="35"/>
    </row>
    <row r="156" spans="1:6" x14ac:dyDescent="0.2">
      <c r="A156" s="36"/>
      <c r="B156" s="37"/>
      <c r="C156" s="37"/>
      <c r="D156" s="37"/>
      <c r="E156" s="37"/>
      <c r="F156" s="38"/>
    </row>
    <row r="157" spans="1:6" ht="15" x14ac:dyDescent="0.25">
      <c r="A157" s="98" t="s">
        <v>75</v>
      </c>
      <c r="B157" s="98"/>
      <c r="C157" s="98"/>
      <c r="D157" s="98"/>
      <c r="E157" s="98"/>
      <c r="F157" s="98"/>
    </row>
    <row r="158" spans="1:6" ht="8.25" customHeight="1" x14ac:dyDescent="0.2">
      <c r="A158" s="32"/>
      <c r="B158" s="33"/>
      <c r="C158" s="33"/>
      <c r="D158" s="33"/>
      <c r="E158" s="33"/>
      <c r="F158" s="34"/>
    </row>
    <row r="159" spans="1:6" ht="13.5" customHeight="1" x14ac:dyDescent="0.2">
      <c r="A159" s="114" t="s">
        <v>96</v>
      </c>
      <c r="B159" s="114"/>
      <c r="C159" s="114"/>
      <c r="D159" s="115" t="s">
        <v>121</v>
      </c>
      <c r="E159" s="115"/>
      <c r="F159" s="115"/>
    </row>
    <row r="160" spans="1:6" x14ac:dyDescent="0.2">
      <c r="A160" s="106"/>
      <c r="B160" s="106"/>
      <c r="C160" s="106"/>
      <c r="D160" s="107"/>
      <c r="E160" s="107"/>
      <c r="F160" s="107"/>
    </row>
    <row r="161" spans="1:6" x14ac:dyDescent="0.2">
      <c r="A161" s="106"/>
      <c r="B161" s="106"/>
      <c r="C161" s="106"/>
      <c r="D161" s="107"/>
      <c r="E161" s="107"/>
      <c r="F161" s="107"/>
    </row>
    <row r="162" spans="1:6" x14ac:dyDescent="0.2">
      <c r="A162" s="106"/>
      <c r="B162" s="106"/>
      <c r="C162" s="106"/>
      <c r="D162" s="107"/>
      <c r="E162" s="107"/>
      <c r="F162" s="107"/>
    </row>
    <row r="163" spans="1:6" x14ac:dyDescent="0.2">
      <c r="A163" s="106"/>
      <c r="B163" s="106"/>
      <c r="C163" s="106"/>
      <c r="D163" s="107"/>
      <c r="E163" s="107"/>
      <c r="F163" s="107"/>
    </row>
    <row r="164" spans="1:6" x14ac:dyDescent="0.2">
      <c r="A164" s="106"/>
      <c r="B164" s="106"/>
      <c r="C164" s="106"/>
      <c r="D164" s="107"/>
      <c r="E164" s="107"/>
      <c r="F164" s="107"/>
    </row>
    <row r="165" spans="1:6" x14ac:dyDescent="0.2">
      <c r="A165" s="106"/>
      <c r="B165" s="106"/>
      <c r="C165" s="106"/>
      <c r="D165" s="107"/>
      <c r="E165" s="107"/>
      <c r="F165" s="107"/>
    </row>
    <row r="166" spans="1:6" x14ac:dyDescent="0.2">
      <c r="A166" s="106"/>
      <c r="B166" s="106"/>
      <c r="C166" s="106"/>
      <c r="D166" s="107"/>
      <c r="E166" s="107"/>
      <c r="F166" s="107"/>
    </row>
    <row r="167" spans="1:6" x14ac:dyDescent="0.2">
      <c r="A167" s="106"/>
      <c r="B167" s="106"/>
      <c r="C167" s="106"/>
      <c r="D167" s="107"/>
      <c r="E167" s="107"/>
      <c r="F167" s="107"/>
    </row>
    <row r="168" spans="1:6" x14ac:dyDescent="0.2">
      <c r="A168" s="106"/>
      <c r="B168" s="106"/>
      <c r="C168" s="106"/>
      <c r="D168" s="107"/>
      <c r="E168" s="107"/>
      <c r="F168" s="107"/>
    </row>
    <row r="169" spans="1:6" x14ac:dyDescent="0.2">
      <c r="A169" s="106"/>
      <c r="B169" s="106"/>
      <c r="C169" s="106"/>
      <c r="D169" s="107"/>
      <c r="E169" s="107"/>
      <c r="F169" s="107"/>
    </row>
    <row r="170" spans="1:6" x14ac:dyDescent="0.2">
      <c r="A170" s="106"/>
      <c r="B170" s="106"/>
      <c r="C170" s="106"/>
      <c r="D170" s="107"/>
      <c r="E170" s="107"/>
      <c r="F170" s="107"/>
    </row>
    <row r="171" spans="1:6" x14ac:dyDescent="0.2">
      <c r="A171" s="106"/>
      <c r="B171" s="106"/>
      <c r="C171" s="106"/>
      <c r="D171" s="107"/>
      <c r="E171" s="107"/>
      <c r="F171" s="107"/>
    </row>
    <row r="172" spans="1:6" x14ac:dyDescent="0.2">
      <c r="A172" s="106"/>
      <c r="B172" s="106"/>
      <c r="C172" s="106"/>
      <c r="D172" s="107"/>
      <c r="E172" s="107"/>
      <c r="F172" s="107"/>
    </row>
    <row r="173" spans="1:6" x14ac:dyDescent="0.2">
      <c r="A173" s="106"/>
      <c r="B173" s="106"/>
      <c r="C173" s="106"/>
      <c r="D173" s="107"/>
      <c r="E173" s="107"/>
      <c r="F173" s="107"/>
    </row>
    <row r="174" spans="1:6" ht="15" customHeight="1" x14ac:dyDescent="0.2">
      <c r="A174" s="106"/>
      <c r="B174" s="106"/>
      <c r="C174" s="106"/>
      <c r="D174" s="107"/>
      <c r="E174" s="107"/>
      <c r="F174" s="107"/>
    </row>
    <row r="175" spans="1:6" s="8" customFormat="1" ht="13.5" customHeight="1" x14ac:dyDescent="0.2">
      <c r="A175" s="101"/>
      <c r="B175" s="101"/>
      <c r="C175" s="13"/>
      <c r="D175" s="13"/>
      <c r="E175" s="13"/>
      <c r="F175" s="13"/>
    </row>
    <row r="176" spans="1:6" s="8" customFormat="1" ht="15" customHeight="1" x14ac:dyDescent="0.2">
      <c r="A176" s="101"/>
      <c r="B176" s="101"/>
      <c r="C176" s="13"/>
      <c r="D176" s="13"/>
      <c r="E176" s="13"/>
      <c r="F176" s="13"/>
    </row>
    <row r="177" spans="1:6" s="8" customFormat="1" ht="15" customHeight="1" x14ac:dyDescent="0.2">
      <c r="A177" s="101"/>
      <c r="B177" s="101"/>
      <c r="C177" s="13"/>
      <c r="D177" s="13"/>
      <c r="E177" s="13"/>
      <c r="F177" s="13"/>
    </row>
    <row r="178" spans="1:6" ht="15" customHeight="1" x14ac:dyDescent="0.2">
      <c r="A178" s="108"/>
      <c r="B178" s="108"/>
      <c r="C178" s="26"/>
      <c r="D178" s="27"/>
      <c r="E178" s="27"/>
      <c r="F178" s="27"/>
    </row>
    <row r="179" spans="1:6" x14ac:dyDescent="0.2">
      <c r="A179" s="12"/>
      <c r="B179" s="12"/>
      <c r="C179" s="10"/>
      <c r="D179" s="10"/>
      <c r="E179" s="10"/>
      <c r="F179" s="10"/>
    </row>
    <row r="180" spans="1:6" x14ac:dyDescent="0.2">
      <c r="A180" s="10"/>
      <c r="B180" s="10"/>
      <c r="C180" s="10"/>
      <c r="D180" s="10"/>
      <c r="E180" s="10"/>
      <c r="F180" s="10"/>
    </row>
    <row r="181" spans="1:6" x14ac:dyDescent="0.2">
      <c r="A181" s="10"/>
      <c r="B181" s="10"/>
      <c r="C181" s="10"/>
      <c r="D181" s="10"/>
      <c r="E181" s="10"/>
      <c r="F181" s="10"/>
    </row>
    <row r="183" spans="1:6" x14ac:dyDescent="0.2">
      <c r="A183" s="36"/>
      <c r="B183" s="37"/>
      <c r="C183" s="37"/>
      <c r="D183" s="37"/>
      <c r="E183" s="37"/>
      <c r="F183" s="38"/>
    </row>
    <row r="184" spans="1:6" ht="26.25" customHeight="1" x14ac:dyDescent="0.2">
      <c r="A184" s="109" t="s">
        <v>76</v>
      </c>
      <c r="B184" s="109"/>
      <c r="C184" s="109"/>
      <c r="D184" s="109"/>
      <c r="E184" s="109"/>
      <c r="F184" s="109"/>
    </row>
    <row r="185" spans="1:6" ht="13.5" customHeight="1" x14ac:dyDescent="0.2">
      <c r="A185" s="114" t="s">
        <v>96</v>
      </c>
      <c r="B185" s="114"/>
      <c r="C185" s="114"/>
      <c r="D185" s="115" t="s">
        <v>121</v>
      </c>
      <c r="E185" s="115"/>
      <c r="F185" s="115"/>
    </row>
    <row r="186" spans="1:6" x14ac:dyDescent="0.2">
      <c r="A186" s="106"/>
      <c r="B186" s="106"/>
      <c r="C186" s="106"/>
      <c r="D186" s="107"/>
      <c r="E186" s="107"/>
      <c r="F186" s="107"/>
    </row>
    <row r="187" spans="1:6" x14ac:dyDescent="0.2">
      <c r="A187" s="106"/>
      <c r="B187" s="106"/>
      <c r="C187" s="106"/>
      <c r="D187" s="107"/>
      <c r="E187" s="107"/>
      <c r="F187" s="107"/>
    </row>
    <row r="188" spans="1:6" x14ac:dyDescent="0.2">
      <c r="A188" s="106"/>
      <c r="B188" s="106"/>
      <c r="C188" s="106"/>
      <c r="D188" s="107"/>
      <c r="E188" s="107"/>
      <c r="F188" s="107"/>
    </row>
    <row r="189" spans="1:6" x14ac:dyDescent="0.2">
      <c r="A189" s="106"/>
      <c r="B189" s="106"/>
      <c r="C189" s="106"/>
      <c r="D189" s="107"/>
      <c r="E189" s="107"/>
      <c r="F189" s="107"/>
    </row>
    <row r="190" spans="1:6" x14ac:dyDescent="0.2">
      <c r="A190" s="106"/>
      <c r="B190" s="106"/>
      <c r="C190" s="106"/>
      <c r="D190" s="107"/>
      <c r="E190" s="107"/>
      <c r="F190" s="107"/>
    </row>
    <row r="191" spans="1:6" x14ac:dyDescent="0.2">
      <c r="A191" s="106"/>
      <c r="B191" s="106"/>
      <c r="C191" s="106"/>
      <c r="D191" s="107"/>
      <c r="E191" s="107"/>
      <c r="F191" s="107"/>
    </row>
    <row r="192" spans="1:6" x14ac:dyDescent="0.2">
      <c r="A192" s="106"/>
      <c r="B192" s="106"/>
      <c r="C192" s="106"/>
      <c r="D192" s="107"/>
      <c r="E192" s="107"/>
      <c r="F192" s="107"/>
    </row>
    <row r="193" spans="1:6" x14ac:dyDescent="0.2">
      <c r="A193" s="106"/>
      <c r="B193" s="106"/>
      <c r="C193" s="106"/>
      <c r="D193" s="107"/>
      <c r="E193" s="107"/>
      <c r="F193" s="107"/>
    </row>
    <row r="194" spans="1:6" x14ac:dyDescent="0.2">
      <c r="A194" s="106"/>
      <c r="B194" s="106"/>
      <c r="C194" s="106"/>
      <c r="D194" s="107"/>
      <c r="E194" s="107"/>
      <c r="F194" s="107"/>
    </row>
    <row r="195" spans="1:6" x14ac:dyDescent="0.2">
      <c r="A195" s="106"/>
      <c r="B195" s="106"/>
      <c r="C195" s="106"/>
      <c r="D195" s="107"/>
      <c r="E195" s="107"/>
      <c r="F195" s="107"/>
    </row>
    <row r="196" spans="1:6" x14ac:dyDescent="0.2">
      <c r="A196" s="106"/>
      <c r="B196" s="106"/>
      <c r="C196" s="106"/>
      <c r="D196" s="107"/>
      <c r="E196" s="107"/>
      <c r="F196" s="107"/>
    </row>
    <row r="197" spans="1:6" x14ac:dyDescent="0.2">
      <c r="A197" s="106"/>
      <c r="B197" s="106"/>
      <c r="C197" s="106"/>
      <c r="D197" s="107"/>
      <c r="E197" s="107"/>
      <c r="F197" s="107"/>
    </row>
    <row r="198" spans="1:6" x14ac:dyDescent="0.2">
      <c r="A198" s="106"/>
      <c r="B198" s="106"/>
      <c r="C198" s="106"/>
      <c r="D198" s="107"/>
      <c r="E198" s="107"/>
      <c r="F198" s="107"/>
    </row>
    <row r="199" spans="1:6" x14ac:dyDescent="0.2">
      <c r="A199" s="106"/>
      <c r="B199" s="106"/>
      <c r="C199" s="106"/>
      <c r="D199" s="107"/>
      <c r="E199" s="107"/>
      <c r="F199" s="107"/>
    </row>
    <row r="200" spans="1:6" x14ac:dyDescent="0.2">
      <c r="A200" s="106"/>
      <c r="B200" s="106"/>
      <c r="C200" s="106"/>
      <c r="D200" s="107"/>
      <c r="E200" s="107"/>
      <c r="F200" s="107"/>
    </row>
    <row r="201" spans="1:6" x14ac:dyDescent="0.2">
      <c r="A201" s="106"/>
      <c r="B201" s="106"/>
      <c r="C201" s="106"/>
      <c r="D201" s="107"/>
      <c r="E201" s="107"/>
      <c r="F201" s="107"/>
    </row>
    <row r="202" spans="1:6" x14ac:dyDescent="0.2">
      <c r="A202" s="106"/>
      <c r="B202" s="106"/>
      <c r="C202" s="106"/>
      <c r="D202" s="107"/>
      <c r="E202" s="107"/>
      <c r="F202" s="107"/>
    </row>
    <row r="203" spans="1:6" x14ac:dyDescent="0.2">
      <c r="A203" s="106"/>
      <c r="B203" s="106"/>
      <c r="C203" s="106"/>
      <c r="D203" s="107"/>
      <c r="E203" s="107"/>
      <c r="F203" s="107"/>
    </row>
    <row r="204" spans="1:6" x14ac:dyDescent="0.2">
      <c r="A204" s="106"/>
      <c r="B204" s="106"/>
      <c r="C204" s="106"/>
      <c r="D204" s="107"/>
      <c r="E204" s="107"/>
      <c r="F204" s="107"/>
    </row>
    <row r="206" spans="1:6" x14ac:dyDescent="0.2">
      <c r="A206" s="39"/>
      <c r="B206" s="39"/>
      <c r="C206" s="39"/>
      <c r="D206" s="39"/>
      <c r="E206" s="39"/>
      <c r="F206" s="39"/>
    </row>
    <row r="207" spans="1:6" ht="2.25" customHeight="1" x14ac:dyDescent="0.2"/>
    <row r="208" spans="1:6" x14ac:dyDescent="0.2">
      <c r="A208" s="36"/>
      <c r="B208" s="37"/>
      <c r="C208" s="37"/>
      <c r="D208" s="37"/>
      <c r="E208" s="37"/>
      <c r="F208" s="38"/>
    </row>
    <row r="209" spans="1:6" ht="26.25" customHeight="1" x14ac:dyDescent="0.2">
      <c r="A209" s="109" t="s">
        <v>77</v>
      </c>
      <c r="B209" s="109"/>
      <c r="C209" s="109"/>
      <c r="D209" s="109"/>
      <c r="E209" s="109"/>
      <c r="F209" s="109"/>
    </row>
    <row r="210" spans="1:6" ht="13.5" customHeight="1" x14ac:dyDescent="0.2">
      <c r="A210" s="114" t="s">
        <v>96</v>
      </c>
      <c r="B210" s="114"/>
      <c r="C210" s="114"/>
      <c r="D210" s="115" t="s">
        <v>121</v>
      </c>
      <c r="E210" s="115"/>
      <c r="F210" s="115"/>
    </row>
    <row r="211" spans="1:6" x14ac:dyDescent="0.2">
      <c r="A211" s="106"/>
      <c r="B211" s="106"/>
      <c r="C211" s="106"/>
      <c r="D211" s="107"/>
      <c r="E211" s="107"/>
      <c r="F211" s="107"/>
    </row>
    <row r="212" spans="1:6" x14ac:dyDescent="0.2">
      <c r="A212" s="106"/>
      <c r="B212" s="106"/>
      <c r="C212" s="106"/>
      <c r="D212" s="107"/>
      <c r="E212" s="107"/>
      <c r="F212" s="107"/>
    </row>
    <row r="213" spans="1:6" x14ac:dyDescent="0.2">
      <c r="A213" s="106"/>
      <c r="B213" s="106"/>
      <c r="C213" s="106"/>
      <c r="D213" s="107"/>
      <c r="E213" s="107"/>
      <c r="F213" s="107"/>
    </row>
    <row r="214" spans="1:6" x14ac:dyDescent="0.2">
      <c r="A214" s="106"/>
      <c r="B214" s="106"/>
      <c r="C214" s="106"/>
      <c r="D214" s="107"/>
      <c r="E214" s="107"/>
      <c r="F214" s="107"/>
    </row>
    <row r="215" spans="1:6" x14ac:dyDescent="0.2">
      <c r="A215" s="106"/>
      <c r="B215" s="106"/>
      <c r="C215" s="106"/>
      <c r="D215" s="107"/>
      <c r="E215" s="107"/>
      <c r="F215" s="107"/>
    </row>
    <row r="216" spans="1:6" x14ac:dyDescent="0.2">
      <c r="A216" s="106"/>
      <c r="B216" s="106"/>
      <c r="C216" s="106"/>
      <c r="D216" s="107"/>
      <c r="E216" s="107"/>
      <c r="F216" s="107"/>
    </row>
    <row r="217" spans="1:6" x14ac:dyDescent="0.2">
      <c r="A217" s="106"/>
      <c r="B217" s="106"/>
      <c r="C217" s="106"/>
      <c r="D217" s="107"/>
      <c r="E217" s="107"/>
      <c r="F217" s="107"/>
    </row>
    <row r="218" spans="1:6" x14ac:dyDescent="0.2">
      <c r="A218" s="106"/>
      <c r="B218" s="106"/>
      <c r="C218" s="106"/>
      <c r="D218" s="107"/>
      <c r="E218" s="107"/>
      <c r="F218" s="107"/>
    </row>
    <row r="219" spans="1:6" x14ac:dyDescent="0.2">
      <c r="A219" s="106"/>
      <c r="B219" s="106"/>
      <c r="C219" s="106"/>
      <c r="D219" s="107"/>
      <c r="E219" s="107"/>
      <c r="F219" s="107"/>
    </row>
    <row r="220" spans="1:6" x14ac:dyDescent="0.2">
      <c r="A220" s="106"/>
      <c r="B220" s="106"/>
      <c r="C220" s="106"/>
      <c r="D220" s="107"/>
      <c r="E220" s="107"/>
      <c r="F220" s="107"/>
    </row>
    <row r="221" spans="1:6" x14ac:dyDescent="0.2">
      <c r="A221" s="106"/>
      <c r="B221" s="106"/>
      <c r="C221" s="106"/>
      <c r="D221" s="107"/>
      <c r="E221" s="107"/>
      <c r="F221" s="107"/>
    </row>
    <row r="222" spans="1:6" x14ac:dyDescent="0.2">
      <c r="A222" s="106"/>
      <c r="B222" s="106"/>
      <c r="C222" s="106"/>
      <c r="D222" s="107"/>
      <c r="E222" s="107"/>
      <c r="F222" s="107"/>
    </row>
    <row r="223" spans="1:6" x14ac:dyDescent="0.2">
      <c r="A223" s="106"/>
      <c r="B223" s="106"/>
      <c r="C223" s="106"/>
      <c r="D223" s="107"/>
      <c r="E223" s="107"/>
      <c r="F223" s="107"/>
    </row>
    <row r="224" spans="1:6" x14ac:dyDescent="0.2">
      <c r="A224" s="106"/>
      <c r="B224" s="106"/>
      <c r="C224" s="106"/>
      <c r="D224" s="107"/>
      <c r="E224" s="107"/>
      <c r="F224" s="107"/>
    </row>
    <row r="225" spans="1:6" x14ac:dyDescent="0.2">
      <c r="A225" s="106"/>
      <c r="B225" s="106"/>
      <c r="C225" s="106"/>
      <c r="D225" s="107"/>
      <c r="E225" s="107"/>
      <c r="F225" s="107"/>
    </row>
    <row r="226" spans="1:6" x14ac:dyDescent="0.2">
      <c r="A226" s="106"/>
      <c r="B226" s="106"/>
      <c r="C226" s="106"/>
      <c r="D226" s="107"/>
      <c r="E226" s="107"/>
      <c r="F226" s="107"/>
    </row>
    <row r="227" spans="1:6" x14ac:dyDescent="0.2">
      <c r="A227" s="106"/>
      <c r="B227" s="106"/>
      <c r="C227" s="106"/>
      <c r="D227" s="107"/>
      <c r="E227" s="107"/>
      <c r="F227" s="107"/>
    </row>
    <row r="228" spans="1:6" x14ac:dyDescent="0.2">
      <c r="A228" s="106"/>
      <c r="B228" s="106"/>
      <c r="C228" s="106"/>
      <c r="D228" s="107"/>
      <c r="E228" s="107"/>
      <c r="F228" s="107"/>
    </row>
    <row r="229" spans="1:6" x14ac:dyDescent="0.2">
      <c r="A229" s="106"/>
      <c r="B229" s="106"/>
      <c r="C229" s="106"/>
      <c r="D229" s="107"/>
      <c r="E229" s="107"/>
      <c r="F229" s="107"/>
    </row>
    <row r="231" spans="1:6" ht="9.75" customHeight="1" x14ac:dyDescent="0.2">
      <c r="A231" s="39"/>
      <c r="B231" s="39"/>
      <c r="C231" s="39"/>
      <c r="D231" s="39"/>
      <c r="E231" s="39"/>
      <c r="F231" s="39"/>
    </row>
    <row r="232" spans="1:6" ht="1.5" customHeight="1" x14ac:dyDescent="0.2">
      <c r="A232" s="39"/>
      <c r="B232" s="39"/>
      <c r="C232" s="39"/>
      <c r="D232" s="39"/>
      <c r="E232" s="39"/>
      <c r="F232" s="39"/>
    </row>
    <row r="233" spans="1:6" x14ac:dyDescent="0.2">
      <c r="A233" s="36"/>
      <c r="B233" s="37"/>
      <c r="C233" s="37"/>
      <c r="D233" s="37"/>
      <c r="E233" s="37"/>
      <c r="F233" s="38"/>
    </row>
    <row r="234" spans="1:6" ht="26.25" customHeight="1" x14ac:dyDescent="0.2">
      <c r="A234" s="109" t="s">
        <v>78</v>
      </c>
      <c r="B234" s="109"/>
      <c r="C234" s="109"/>
      <c r="D234" s="109"/>
      <c r="E234" s="109"/>
      <c r="F234" s="109"/>
    </row>
    <row r="235" spans="1:6" ht="13.5" customHeight="1" x14ac:dyDescent="0.2">
      <c r="A235" s="114" t="s">
        <v>96</v>
      </c>
      <c r="B235" s="114"/>
      <c r="C235" s="114"/>
      <c r="D235" s="115" t="s">
        <v>121</v>
      </c>
      <c r="E235" s="115"/>
      <c r="F235" s="115"/>
    </row>
    <row r="236" spans="1:6" x14ac:dyDescent="0.2">
      <c r="A236" s="106"/>
      <c r="B236" s="106"/>
      <c r="C236" s="106"/>
      <c r="D236" s="107"/>
      <c r="E236" s="107"/>
      <c r="F236" s="107"/>
    </row>
    <row r="237" spans="1:6" x14ac:dyDescent="0.2">
      <c r="A237" s="106"/>
      <c r="B237" s="106"/>
      <c r="C237" s="106"/>
      <c r="D237" s="107"/>
      <c r="E237" s="107"/>
      <c r="F237" s="107"/>
    </row>
    <row r="238" spans="1:6" x14ac:dyDescent="0.2">
      <c r="A238" s="106"/>
      <c r="B238" s="106"/>
      <c r="C238" s="106"/>
      <c r="D238" s="107"/>
      <c r="E238" s="107"/>
      <c r="F238" s="107"/>
    </row>
    <row r="239" spans="1:6" x14ac:dyDescent="0.2">
      <c r="A239" s="106"/>
      <c r="B239" s="106"/>
      <c r="C239" s="106"/>
      <c r="D239" s="107"/>
      <c r="E239" s="107"/>
      <c r="F239" s="107"/>
    </row>
    <row r="240" spans="1:6" x14ac:dyDescent="0.2">
      <c r="A240" s="106"/>
      <c r="B240" s="106"/>
      <c r="C240" s="106"/>
      <c r="D240" s="107"/>
      <c r="E240" s="107"/>
      <c r="F240" s="107"/>
    </row>
    <row r="241" spans="1:6" x14ac:dyDescent="0.2">
      <c r="A241" s="106"/>
      <c r="B241" s="106"/>
      <c r="C241" s="106"/>
      <c r="D241" s="107"/>
      <c r="E241" s="107"/>
      <c r="F241" s="107"/>
    </row>
    <row r="242" spans="1:6" x14ac:dyDescent="0.2">
      <c r="A242" s="106"/>
      <c r="B242" s="106"/>
      <c r="C242" s="106"/>
      <c r="D242" s="107"/>
      <c r="E242" s="107"/>
      <c r="F242" s="107"/>
    </row>
    <row r="243" spans="1:6" x14ac:dyDescent="0.2">
      <c r="A243" s="106"/>
      <c r="B243" s="106"/>
      <c r="C243" s="106"/>
      <c r="D243" s="107"/>
      <c r="E243" s="107"/>
      <c r="F243" s="107"/>
    </row>
    <row r="244" spans="1:6" x14ac:dyDescent="0.2">
      <c r="A244" s="106"/>
      <c r="B244" s="106"/>
      <c r="C244" s="106"/>
      <c r="D244" s="107"/>
      <c r="E244" s="107"/>
      <c r="F244" s="107"/>
    </row>
    <row r="245" spans="1:6" x14ac:dyDescent="0.2">
      <c r="A245" s="106"/>
      <c r="B245" s="106"/>
      <c r="C245" s="106"/>
      <c r="D245" s="107"/>
      <c r="E245" s="107"/>
      <c r="F245" s="107"/>
    </row>
    <row r="246" spans="1:6" x14ac:dyDescent="0.2">
      <c r="A246" s="106"/>
      <c r="B246" s="106"/>
      <c r="C246" s="106"/>
      <c r="D246" s="107"/>
      <c r="E246" s="107"/>
      <c r="F246" s="107"/>
    </row>
    <row r="247" spans="1:6" x14ac:dyDescent="0.2">
      <c r="A247" s="106"/>
      <c r="B247" s="106"/>
      <c r="C247" s="106"/>
      <c r="D247" s="107"/>
      <c r="E247" s="107"/>
      <c r="F247" s="107"/>
    </row>
    <row r="248" spans="1:6" x14ac:dyDescent="0.2">
      <c r="A248" s="106"/>
      <c r="B248" s="106"/>
      <c r="C248" s="106"/>
      <c r="D248" s="107"/>
      <c r="E248" s="107"/>
      <c r="F248" s="107"/>
    </row>
    <row r="249" spans="1:6" x14ac:dyDescent="0.2">
      <c r="A249" s="106"/>
      <c r="B249" s="106"/>
      <c r="C249" s="106"/>
      <c r="D249" s="107"/>
      <c r="E249" s="107"/>
      <c r="F249" s="107"/>
    </row>
    <row r="250" spans="1:6" x14ac:dyDescent="0.2">
      <c r="A250" s="106"/>
      <c r="B250" s="106"/>
      <c r="C250" s="106"/>
      <c r="D250" s="107"/>
      <c r="E250" s="107"/>
      <c r="F250" s="107"/>
    </row>
    <row r="251" spans="1:6" x14ac:dyDescent="0.2">
      <c r="A251" s="106"/>
      <c r="B251" s="106"/>
      <c r="C251" s="106"/>
      <c r="D251" s="107"/>
      <c r="E251" s="107"/>
      <c r="F251" s="107"/>
    </row>
    <row r="252" spans="1:6" x14ac:dyDescent="0.2">
      <c r="A252" s="106"/>
      <c r="B252" s="106"/>
      <c r="C252" s="106"/>
      <c r="D252" s="107"/>
      <c r="E252" s="107"/>
      <c r="F252" s="107"/>
    </row>
    <row r="253" spans="1:6" x14ac:dyDescent="0.2">
      <c r="A253" s="106"/>
      <c r="B253" s="106"/>
      <c r="C253" s="106"/>
      <c r="D253" s="107"/>
      <c r="E253" s="107"/>
      <c r="F253" s="107"/>
    </row>
    <row r="254" spans="1:6" x14ac:dyDescent="0.2">
      <c r="A254" s="106"/>
      <c r="B254" s="106"/>
      <c r="C254" s="106"/>
      <c r="D254" s="107"/>
      <c r="E254" s="107"/>
      <c r="F254" s="107"/>
    </row>
    <row r="255" spans="1:6" x14ac:dyDescent="0.2">
      <c r="A255" s="106"/>
      <c r="B255" s="106"/>
      <c r="C255" s="106"/>
      <c r="D255" s="107"/>
      <c r="E255" s="107"/>
      <c r="F255" s="107"/>
    </row>
    <row r="256" spans="1:6" x14ac:dyDescent="0.2">
      <c r="A256" s="39"/>
      <c r="B256" s="39"/>
      <c r="C256" s="39"/>
      <c r="D256" s="39"/>
      <c r="E256" s="39"/>
      <c r="F256" s="39"/>
    </row>
    <row r="258" spans="1:6" ht="13.5" customHeight="1" x14ac:dyDescent="0.2">
      <c r="A258" s="101"/>
      <c r="B258" s="101"/>
      <c r="C258" s="8"/>
      <c r="D258" s="8"/>
      <c r="E258" s="8"/>
      <c r="F258" s="8"/>
    </row>
    <row r="259" spans="1:6" ht="15" customHeight="1" x14ac:dyDescent="0.2">
      <c r="A259" s="101"/>
      <c r="B259" s="101"/>
      <c r="C259" s="8"/>
      <c r="D259" s="8"/>
      <c r="E259" s="8"/>
      <c r="F259" s="8"/>
    </row>
    <row r="260" spans="1:6" ht="15" customHeight="1" x14ac:dyDescent="0.2">
      <c r="A260" s="101"/>
      <c r="B260" s="101"/>
      <c r="C260" s="8"/>
      <c r="D260" s="8"/>
      <c r="E260" s="8"/>
      <c r="F260" s="8"/>
    </row>
    <row r="261" spans="1:6" ht="15" customHeight="1" x14ac:dyDescent="0.2">
      <c r="A261" s="101"/>
      <c r="B261" s="101"/>
      <c r="C261" s="26"/>
      <c r="D261" s="27"/>
      <c r="E261" s="27"/>
      <c r="F261" s="27"/>
    </row>
    <row r="262" spans="1:6" x14ac:dyDescent="0.2">
      <c r="A262" s="11"/>
      <c r="B262" s="11"/>
      <c r="C262" s="40"/>
      <c r="D262" s="8"/>
      <c r="E262" s="8"/>
      <c r="F262" s="8"/>
    </row>
    <row r="263" spans="1:6" x14ac:dyDescent="0.2">
      <c r="A263" s="40"/>
      <c r="B263" s="40"/>
      <c r="C263" s="40"/>
      <c r="D263" s="8"/>
      <c r="E263" s="8"/>
      <c r="F263" s="8"/>
    </row>
    <row r="264" spans="1:6" x14ac:dyDescent="0.2">
      <c r="A264" s="40"/>
      <c r="B264" s="40"/>
      <c r="C264" s="40"/>
      <c r="D264" s="8"/>
      <c r="E264" s="8"/>
      <c r="F264" s="8"/>
    </row>
    <row r="266" spans="1:6" x14ac:dyDescent="0.2">
      <c r="A266" s="36"/>
      <c r="B266" s="37"/>
      <c r="C266" s="37"/>
      <c r="D266" s="37"/>
      <c r="E266" s="37"/>
      <c r="F266" s="38"/>
    </row>
    <row r="267" spans="1:6" ht="26.25" customHeight="1" x14ac:dyDescent="0.2">
      <c r="A267" s="109" t="s">
        <v>92</v>
      </c>
      <c r="B267" s="109"/>
      <c r="C267" s="109"/>
      <c r="D267" s="109"/>
      <c r="E267" s="109"/>
      <c r="F267" s="109"/>
    </row>
    <row r="268" spans="1:6" ht="13.5" customHeight="1" x14ac:dyDescent="0.2">
      <c r="A268" s="116" t="s">
        <v>96</v>
      </c>
      <c r="B268" s="116"/>
      <c r="C268" s="116"/>
      <c r="D268" s="116"/>
      <c r="E268" s="116"/>
      <c r="F268" s="116"/>
    </row>
    <row r="269" spans="1:6" x14ac:dyDescent="0.2">
      <c r="A269" s="99"/>
      <c r="B269" s="99"/>
      <c r="C269" s="99"/>
      <c r="D269" s="99"/>
      <c r="E269" s="99"/>
      <c r="F269" s="99"/>
    </row>
    <row r="270" spans="1:6" x14ac:dyDescent="0.2">
      <c r="A270" s="99"/>
      <c r="B270" s="99"/>
      <c r="C270" s="99"/>
      <c r="D270" s="99"/>
      <c r="E270" s="99"/>
      <c r="F270" s="99"/>
    </row>
    <row r="271" spans="1:6" x14ac:dyDescent="0.2">
      <c r="A271" s="99"/>
      <c r="B271" s="99"/>
      <c r="C271" s="99"/>
      <c r="D271" s="99"/>
      <c r="E271" s="99"/>
      <c r="F271" s="99"/>
    </row>
    <row r="272" spans="1:6" x14ac:dyDescent="0.2">
      <c r="A272" s="99"/>
      <c r="B272" s="99"/>
      <c r="C272" s="99"/>
      <c r="D272" s="99"/>
      <c r="E272" s="99"/>
      <c r="F272" s="99"/>
    </row>
    <row r="273" spans="1:6" x14ac:dyDescent="0.2">
      <c r="A273" s="99"/>
      <c r="B273" s="99"/>
      <c r="C273" s="99"/>
      <c r="D273" s="99"/>
      <c r="E273" s="99"/>
      <c r="F273" s="99"/>
    </row>
    <row r="274" spans="1:6" x14ac:dyDescent="0.2">
      <c r="A274" s="99"/>
      <c r="B274" s="99"/>
      <c r="C274" s="99"/>
      <c r="D274" s="99"/>
      <c r="E274" s="99"/>
      <c r="F274" s="99"/>
    </row>
    <row r="275" spans="1:6" x14ac:dyDescent="0.2">
      <c r="A275" s="99"/>
      <c r="B275" s="99"/>
      <c r="C275" s="99"/>
      <c r="D275" s="99"/>
      <c r="E275" s="99"/>
      <c r="F275" s="99"/>
    </row>
    <row r="276" spans="1:6" x14ac:dyDescent="0.2">
      <c r="A276" s="99"/>
      <c r="B276" s="99"/>
      <c r="C276" s="99"/>
      <c r="D276" s="99"/>
      <c r="E276" s="99"/>
      <c r="F276" s="99"/>
    </row>
    <row r="277" spans="1:6" x14ac:dyDescent="0.2">
      <c r="A277" s="99"/>
      <c r="B277" s="99"/>
      <c r="C277" s="99"/>
      <c r="D277" s="99"/>
      <c r="E277" s="99"/>
      <c r="F277" s="99"/>
    </row>
    <row r="278" spans="1:6" x14ac:dyDescent="0.2">
      <c r="A278" s="99"/>
      <c r="B278" s="99"/>
      <c r="C278" s="99"/>
      <c r="D278" s="99"/>
      <c r="E278" s="99"/>
      <c r="F278" s="99"/>
    </row>
    <row r="279" spans="1:6" x14ac:dyDescent="0.2">
      <c r="A279" s="99"/>
      <c r="B279" s="99"/>
      <c r="C279" s="99"/>
      <c r="D279" s="99"/>
      <c r="E279" s="99"/>
      <c r="F279" s="99"/>
    </row>
    <row r="280" spans="1:6" x14ac:dyDescent="0.2">
      <c r="A280" s="99"/>
      <c r="B280" s="99"/>
      <c r="C280" s="99"/>
      <c r="D280" s="99"/>
      <c r="E280" s="99"/>
      <c r="F280" s="99"/>
    </row>
    <row r="281" spans="1:6" x14ac:dyDescent="0.2">
      <c r="A281" s="99"/>
      <c r="B281" s="99"/>
      <c r="C281" s="99"/>
      <c r="D281" s="99"/>
      <c r="E281" s="99"/>
      <c r="F281" s="99"/>
    </row>
    <row r="282" spans="1:6" x14ac:dyDescent="0.2">
      <c r="A282" s="99"/>
      <c r="B282" s="99"/>
      <c r="C282" s="99"/>
      <c r="D282" s="99"/>
      <c r="E282" s="99"/>
      <c r="F282" s="99"/>
    </row>
    <row r="283" spans="1:6" x14ac:dyDescent="0.2">
      <c r="A283" s="99"/>
      <c r="B283" s="99"/>
      <c r="C283" s="99"/>
      <c r="D283" s="99"/>
      <c r="E283" s="99"/>
      <c r="F283" s="99"/>
    </row>
    <row r="284" spans="1:6" x14ac:dyDescent="0.2">
      <c r="A284" s="99"/>
      <c r="B284" s="99"/>
      <c r="C284" s="99"/>
      <c r="D284" s="99"/>
      <c r="E284" s="99"/>
      <c r="F284" s="99"/>
    </row>
    <row r="285" spans="1:6" x14ac:dyDescent="0.2">
      <c r="A285" s="99"/>
      <c r="B285" s="99"/>
      <c r="C285" s="99"/>
      <c r="D285" s="99"/>
      <c r="E285" s="99"/>
      <c r="F285" s="99"/>
    </row>
    <row r="286" spans="1:6" x14ac:dyDescent="0.2">
      <c r="A286" s="99"/>
      <c r="B286" s="99"/>
      <c r="C286" s="99"/>
      <c r="D286" s="99"/>
      <c r="E286" s="99"/>
      <c r="F286" s="99"/>
    </row>
    <row r="287" spans="1:6" x14ac:dyDescent="0.2">
      <c r="A287" s="41"/>
      <c r="B287" s="39"/>
      <c r="C287" s="39"/>
      <c r="D287" s="39"/>
      <c r="E287" s="39"/>
      <c r="F287" s="42"/>
    </row>
    <row r="288" spans="1:6" ht="13.5" customHeight="1" x14ac:dyDescent="0.2">
      <c r="A288" s="116" t="s">
        <v>121</v>
      </c>
      <c r="B288" s="116"/>
      <c r="C288" s="116"/>
      <c r="D288" s="116"/>
      <c r="E288" s="116"/>
      <c r="F288" s="116"/>
    </row>
    <row r="289" spans="1:6" x14ac:dyDescent="0.2">
      <c r="A289" s="110"/>
      <c r="B289" s="110"/>
      <c r="C289" s="110"/>
      <c r="D289" s="110"/>
      <c r="E289" s="110"/>
      <c r="F289" s="110"/>
    </row>
    <row r="290" spans="1:6" x14ac:dyDescent="0.2">
      <c r="A290" s="110"/>
      <c r="B290" s="110"/>
      <c r="C290" s="110"/>
      <c r="D290" s="110"/>
      <c r="E290" s="110"/>
      <c r="F290" s="110"/>
    </row>
    <row r="291" spans="1:6" x14ac:dyDescent="0.2">
      <c r="A291" s="110"/>
      <c r="B291" s="110"/>
      <c r="C291" s="110"/>
      <c r="D291" s="110"/>
      <c r="E291" s="110"/>
      <c r="F291" s="110"/>
    </row>
    <row r="292" spans="1:6" x14ac:dyDescent="0.2">
      <c r="A292" s="110"/>
      <c r="B292" s="110"/>
      <c r="C292" s="110"/>
      <c r="D292" s="110"/>
      <c r="E292" s="110"/>
      <c r="F292" s="110"/>
    </row>
    <row r="293" spans="1:6" x14ac:dyDescent="0.2">
      <c r="A293" s="110"/>
      <c r="B293" s="110"/>
      <c r="C293" s="110"/>
      <c r="D293" s="110"/>
      <c r="E293" s="110"/>
      <c r="F293" s="110"/>
    </row>
    <row r="294" spans="1:6" x14ac:dyDescent="0.2">
      <c r="A294" s="110"/>
      <c r="B294" s="110"/>
      <c r="C294" s="110"/>
      <c r="D294" s="110"/>
      <c r="E294" s="110"/>
      <c r="F294" s="110"/>
    </row>
    <row r="295" spans="1:6" x14ac:dyDescent="0.2">
      <c r="A295" s="110"/>
      <c r="B295" s="110"/>
      <c r="C295" s="110"/>
      <c r="D295" s="110"/>
      <c r="E295" s="110"/>
      <c r="F295" s="110"/>
    </row>
    <row r="296" spans="1:6" x14ac:dyDescent="0.2">
      <c r="A296" s="110"/>
      <c r="B296" s="110"/>
      <c r="C296" s="110"/>
      <c r="D296" s="110"/>
      <c r="E296" s="110"/>
      <c r="F296" s="110"/>
    </row>
    <row r="297" spans="1:6" x14ac:dyDescent="0.2">
      <c r="A297" s="110"/>
      <c r="B297" s="110"/>
      <c r="C297" s="110"/>
      <c r="D297" s="110"/>
      <c r="E297" s="110"/>
      <c r="F297" s="110"/>
    </row>
    <row r="298" spans="1:6" x14ac:dyDescent="0.2">
      <c r="A298" s="110"/>
      <c r="B298" s="110"/>
      <c r="C298" s="110"/>
      <c r="D298" s="110"/>
      <c r="E298" s="110"/>
      <c r="F298" s="110"/>
    </row>
    <row r="299" spans="1:6" x14ac:dyDescent="0.2">
      <c r="A299" s="110"/>
      <c r="B299" s="110"/>
      <c r="C299" s="110"/>
      <c r="D299" s="110"/>
      <c r="E299" s="110"/>
      <c r="F299" s="110"/>
    </row>
    <row r="300" spans="1:6" x14ac:dyDescent="0.2">
      <c r="A300" s="110"/>
      <c r="B300" s="110"/>
      <c r="C300" s="110"/>
      <c r="D300" s="110"/>
      <c r="E300" s="110"/>
      <c r="F300" s="110"/>
    </row>
    <row r="301" spans="1:6" x14ac:dyDescent="0.2">
      <c r="A301" s="110"/>
      <c r="B301" s="110"/>
      <c r="C301" s="110"/>
      <c r="D301" s="110"/>
      <c r="E301" s="110"/>
      <c r="F301" s="110"/>
    </row>
    <row r="302" spans="1:6" x14ac:dyDescent="0.2">
      <c r="A302" s="110"/>
      <c r="B302" s="110"/>
      <c r="C302" s="110"/>
      <c r="D302" s="110"/>
      <c r="E302" s="110"/>
      <c r="F302" s="110"/>
    </row>
    <row r="303" spans="1:6" x14ac:dyDescent="0.2">
      <c r="A303" s="110"/>
      <c r="B303" s="110"/>
      <c r="C303" s="110"/>
      <c r="D303" s="110"/>
      <c r="E303" s="110"/>
      <c r="F303" s="110"/>
    </row>
    <row r="304" spans="1:6" x14ac:dyDescent="0.2">
      <c r="A304" s="110"/>
      <c r="B304" s="110"/>
      <c r="C304" s="110"/>
      <c r="D304" s="110"/>
      <c r="E304" s="110"/>
      <c r="F304" s="110"/>
    </row>
    <row r="305" spans="1:6" x14ac:dyDescent="0.2">
      <c r="A305" s="110"/>
      <c r="B305" s="110"/>
      <c r="C305" s="110"/>
      <c r="D305" s="110"/>
      <c r="E305" s="110"/>
      <c r="F305" s="110"/>
    </row>
    <row r="306" spans="1:6" x14ac:dyDescent="0.2">
      <c r="A306" s="110"/>
      <c r="B306" s="110"/>
      <c r="C306" s="110"/>
      <c r="D306" s="110"/>
      <c r="E306" s="110"/>
      <c r="F306" s="110"/>
    </row>
    <row r="307" spans="1:6" x14ac:dyDescent="0.2">
      <c r="A307" s="110"/>
      <c r="B307" s="110"/>
      <c r="C307" s="110"/>
      <c r="D307" s="110"/>
      <c r="E307" s="110"/>
      <c r="F307" s="110"/>
    </row>
    <row r="308" spans="1:6" x14ac:dyDescent="0.2">
      <c r="A308" s="39"/>
      <c r="B308" s="39"/>
      <c r="C308" s="39"/>
      <c r="D308" s="39"/>
      <c r="E308" s="39"/>
      <c r="F308" s="39"/>
    </row>
    <row r="310" spans="1:6" x14ac:dyDescent="0.2">
      <c r="A310" s="36"/>
      <c r="B310" s="37"/>
      <c r="C310" s="37"/>
      <c r="D310" s="37"/>
      <c r="E310" s="37"/>
      <c r="F310" s="38"/>
    </row>
    <row r="311" spans="1:6" ht="26.25" customHeight="1" x14ac:dyDescent="0.2">
      <c r="A311" s="109" t="s">
        <v>79</v>
      </c>
      <c r="B311" s="109"/>
      <c r="C311" s="109"/>
      <c r="D311" s="109"/>
      <c r="E311" s="109"/>
      <c r="F311" s="109"/>
    </row>
    <row r="312" spans="1:6" ht="13.5" customHeight="1" x14ac:dyDescent="0.2">
      <c r="A312" s="114" t="s">
        <v>96</v>
      </c>
      <c r="B312" s="114"/>
      <c r="C312" s="114"/>
      <c r="D312" s="115" t="s">
        <v>121</v>
      </c>
      <c r="E312" s="115"/>
      <c r="F312" s="115"/>
    </row>
    <row r="313" spans="1:6" x14ac:dyDescent="0.2">
      <c r="A313" s="106"/>
      <c r="B313" s="106"/>
      <c r="C313" s="106"/>
      <c r="D313" s="107"/>
      <c r="E313" s="107"/>
      <c r="F313" s="107"/>
    </row>
    <row r="314" spans="1:6" x14ac:dyDescent="0.2">
      <c r="A314" s="106"/>
      <c r="B314" s="106"/>
      <c r="C314" s="106"/>
      <c r="D314" s="107"/>
      <c r="E314" s="107"/>
      <c r="F314" s="107"/>
    </row>
    <row r="315" spans="1:6" x14ac:dyDescent="0.2">
      <c r="A315" s="106"/>
      <c r="B315" s="106"/>
      <c r="C315" s="106"/>
      <c r="D315" s="107"/>
      <c r="E315" s="107"/>
      <c r="F315" s="107"/>
    </row>
    <row r="316" spans="1:6" x14ac:dyDescent="0.2">
      <c r="A316" s="106"/>
      <c r="B316" s="106"/>
      <c r="C316" s="106"/>
      <c r="D316" s="107"/>
      <c r="E316" s="107"/>
      <c r="F316" s="107"/>
    </row>
    <row r="317" spans="1:6" x14ac:dyDescent="0.2">
      <c r="A317" s="106"/>
      <c r="B317" s="106"/>
      <c r="C317" s="106"/>
      <c r="D317" s="107"/>
      <c r="E317" s="107"/>
      <c r="F317" s="107"/>
    </row>
    <row r="318" spans="1:6" x14ac:dyDescent="0.2">
      <c r="A318" s="106"/>
      <c r="B318" s="106"/>
      <c r="C318" s="106"/>
      <c r="D318" s="107"/>
      <c r="E318" s="107"/>
      <c r="F318" s="107"/>
    </row>
    <row r="319" spans="1:6" x14ac:dyDescent="0.2">
      <c r="A319" s="106"/>
      <c r="B319" s="106"/>
      <c r="C319" s="106"/>
      <c r="D319" s="107"/>
      <c r="E319" s="107"/>
      <c r="F319" s="107"/>
    </row>
    <row r="320" spans="1:6" x14ac:dyDescent="0.2">
      <c r="A320" s="106"/>
      <c r="B320" s="106"/>
      <c r="C320" s="106"/>
      <c r="D320" s="107"/>
      <c r="E320" s="107"/>
      <c r="F320" s="107"/>
    </row>
    <row r="321" spans="1:6" x14ac:dyDescent="0.2">
      <c r="A321" s="106"/>
      <c r="B321" s="106"/>
      <c r="C321" s="106"/>
      <c r="D321" s="107"/>
      <c r="E321" s="107"/>
      <c r="F321" s="107"/>
    </row>
    <row r="322" spans="1:6" x14ac:dyDescent="0.2">
      <c r="A322" s="106"/>
      <c r="B322" s="106"/>
      <c r="C322" s="106"/>
      <c r="D322" s="107"/>
      <c r="E322" s="107"/>
      <c r="F322" s="107"/>
    </row>
    <row r="323" spans="1:6" x14ac:dyDescent="0.2">
      <c r="A323" s="106"/>
      <c r="B323" s="106"/>
      <c r="C323" s="106"/>
      <c r="D323" s="107"/>
      <c r="E323" s="107"/>
      <c r="F323" s="107"/>
    </row>
    <row r="324" spans="1:6" x14ac:dyDescent="0.2">
      <c r="A324" s="106"/>
      <c r="B324" s="106"/>
      <c r="C324" s="106"/>
      <c r="D324" s="107"/>
      <c r="E324" s="107"/>
      <c r="F324" s="107"/>
    </row>
    <row r="325" spans="1:6" x14ac:dyDescent="0.2">
      <c r="A325" s="106"/>
      <c r="B325" s="106"/>
      <c r="C325" s="106"/>
      <c r="D325" s="107"/>
      <c r="E325" s="107"/>
      <c r="F325" s="107"/>
    </row>
    <row r="326" spans="1:6" x14ac:dyDescent="0.2">
      <c r="A326" s="106"/>
      <c r="B326" s="106"/>
      <c r="C326" s="106"/>
      <c r="D326" s="107"/>
      <c r="E326" s="107"/>
      <c r="F326" s="107"/>
    </row>
    <row r="327" spans="1:6" x14ac:dyDescent="0.2">
      <c r="A327" s="106"/>
      <c r="B327" s="106"/>
      <c r="C327" s="106"/>
      <c r="D327" s="107"/>
      <c r="E327" s="107"/>
      <c r="F327" s="107"/>
    </row>
    <row r="328" spans="1:6" x14ac:dyDescent="0.2">
      <c r="A328" s="106"/>
      <c r="B328" s="106"/>
      <c r="C328" s="106"/>
      <c r="D328" s="107"/>
      <c r="E328" s="107"/>
      <c r="F328" s="107"/>
    </row>
    <row r="329" spans="1:6" x14ac:dyDescent="0.2">
      <c r="A329" s="106"/>
      <c r="B329" s="106"/>
      <c r="C329" s="106"/>
      <c r="D329" s="107"/>
      <c r="E329" s="107"/>
      <c r="F329" s="107"/>
    </row>
    <row r="330" spans="1:6" x14ac:dyDescent="0.2">
      <c r="A330" s="106"/>
      <c r="B330" s="106"/>
      <c r="C330" s="106"/>
      <c r="D330" s="107"/>
      <c r="E330" s="107"/>
      <c r="F330" s="107"/>
    </row>
    <row r="331" spans="1:6" x14ac:dyDescent="0.2">
      <c r="A331" s="106"/>
      <c r="B331" s="106"/>
      <c r="C331" s="106"/>
      <c r="D331" s="107"/>
      <c r="E331" s="107"/>
      <c r="F331" s="107"/>
    </row>
    <row r="332" spans="1:6" x14ac:dyDescent="0.2">
      <c r="A332" s="106"/>
      <c r="B332" s="106"/>
      <c r="C332" s="106"/>
      <c r="D332" s="107"/>
      <c r="E332" s="107"/>
      <c r="F332" s="107"/>
    </row>
  </sheetData>
  <mergeCells count="80">
    <mergeCell ref="A268:F268"/>
    <mergeCell ref="A288:F288"/>
    <mergeCell ref="A312:C312"/>
    <mergeCell ref="D312:F312"/>
    <mergeCell ref="A185:C185"/>
    <mergeCell ref="D185:F185"/>
    <mergeCell ref="A210:C210"/>
    <mergeCell ref="D210:F210"/>
    <mergeCell ref="A235:C235"/>
    <mergeCell ref="D235:F235"/>
    <mergeCell ref="A1:B4"/>
    <mergeCell ref="A9:F9"/>
    <mergeCell ref="A10:F10"/>
    <mergeCell ref="A94:F94"/>
    <mergeCell ref="A122:C122"/>
    <mergeCell ref="D122:F122"/>
    <mergeCell ref="A313:C332"/>
    <mergeCell ref="D313:F332"/>
    <mergeCell ref="A269:F286"/>
    <mergeCell ref="A289:F307"/>
    <mergeCell ref="A311:F311"/>
    <mergeCell ref="A234:F234"/>
    <mergeCell ref="A236:C255"/>
    <mergeCell ref="D236:F255"/>
    <mergeCell ref="A258:B261"/>
    <mergeCell ref="A267:F267"/>
    <mergeCell ref="A186:C204"/>
    <mergeCell ref="D186:F204"/>
    <mergeCell ref="A209:F209"/>
    <mergeCell ref="A211:C229"/>
    <mergeCell ref="D211:F229"/>
    <mergeCell ref="A157:F157"/>
    <mergeCell ref="A160:C174"/>
    <mergeCell ref="D160:F174"/>
    <mergeCell ref="A175:B178"/>
    <mergeCell ref="A184:F184"/>
    <mergeCell ref="A159:C159"/>
    <mergeCell ref="D159:F159"/>
    <mergeCell ref="A120:F120"/>
    <mergeCell ref="A123:C137"/>
    <mergeCell ref="D123:F137"/>
    <mergeCell ref="A139:C153"/>
    <mergeCell ref="D139:F153"/>
    <mergeCell ref="A138:C138"/>
    <mergeCell ref="D138:F138"/>
    <mergeCell ref="A44:F63"/>
    <mergeCell ref="A64:F83"/>
    <mergeCell ref="A85:B88"/>
    <mergeCell ref="A95:F116"/>
    <mergeCell ref="A118:F118"/>
    <mergeCell ref="A36:C36"/>
    <mergeCell ref="A37:C37"/>
    <mergeCell ref="A38:C38"/>
    <mergeCell ref="A40:F40"/>
    <mergeCell ref="A43:F43"/>
    <mergeCell ref="D31:F31"/>
    <mergeCell ref="A32:C32"/>
    <mergeCell ref="A33:C33"/>
    <mergeCell ref="A34:C34"/>
    <mergeCell ref="A35:C35"/>
    <mergeCell ref="A26:C26"/>
    <mergeCell ref="A27:C27"/>
    <mergeCell ref="A28:C28"/>
    <mergeCell ref="A29:C29"/>
    <mergeCell ref="A31:C31"/>
    <mergeCell ref="A22:C22"/>
    <mergeCell ref="D22:F22"/>
    <mergeCell ref="A23:C23"/>
    <mergeCell ref="A24:C24"/>
    <mergeCell ref="A25:C25"/>
    <mergeCell ref="A16:C16"/>
    <mergeCell ref="A17:C17"/>
    <mergeCell ref="A18:C18"/>
    <mergeCell ref="A19:C19"/>
    <mergeCell ref="A20:C20"/>
    <mergeCell ref="A12:C12"/>
    <mergeCell ref="D12:F12"/>
    <mergeCell ref="A13:C13"/>
    <mergeCell ref="A14:C14"/>
    <mergeCell ref="A15:C15"/>
  </mergeCells>
  <pageMargins left="0.78749999999999998" right="0.78749999999999998" top="0.59027777777777801" bottom="0.39374999999999999" header="0.51180555555555496" footer="0.51180555555555496"/>
  <pageSetup paperSize="9" scale="59" firstPageNumber="0" orientation="portrait" r:id="rId1"/>
  <rowBreaks count="3" manualBreakCount="3">
    <brk id="84" max="16383" man="1"/>
    <brk id="174" max="16383" man="1"/>
    <brk id="25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143"/>
  <sheetViews>
    <sheetView view="pageBreakPreview" zoomScaleNormal="156" workbookViewId="0"/>
  </sheetViews>
  <sheetFormatPr defaultColWidth="9.140625" defaultRowHeight="12.75" x14ac:dyDescent="0.2"/>
  <cols>
    <col min="1" max="1" width="27.140625" style="77" customWidth="1"/>
    <col min="2" max="2" width="53.42578125" style="77" customWidth="1"/>
    <col min="3" max="4" width="53.42578125" style="77" customWidth="1" collapsed="1"/>
    <col min="5" max="5" width="15.140625" style="43"/>
  </cols>
  <sheetData>
    <row r="1" spans="1:5" ht="12.75" customHeight="1" x14ac:dyDescent="0.2">
      <c r="A1" s="76" t="s">
        <v>80</v>
      </c>
      <c r="B1" s="8">
        <v>1990</v>
      </c>
      <c r="C1" s="8"/>
      <c r="D1" s="8"/>
      <c r="E1"/>
    </row>
    <row r="2" spans="1:5" ht="12.75" customHeight="1" x14ac:dyDescent="0.2">
      <c r="A2" s="8"/>
      <c r="B2" s="8"/>
      <c r="C2" s="8"/>
      <c r="D2" s="8"/>
      <c r="E2"/>
    </row>
    <row r="3" spans="1:5" ht="12.75" customHeight="1" x14ac:dyDescent="0.2">
      <c r="A3" s="8"/>
      <c r="B3" s="76" t="s">
        <v>81</v>
      </c>
      <c r="C3" s="8"/>
      <c r="D3" s="8"/>
      <c r="E3"/>
    </row>
    <row r="4" spans="1:5" ht="12.75" customHeight="1" x14ac:dyDescent="0.2">
      <c r="A4" s="8"/>
      <c r="B4" s="8"/>
      <c r="C4" s="76" t="s">
        <v>95</v>
      </c>
      <c r="D4" s="76" t="s">
        <v>121</v>
      </c>
      <c r="E4" s="44"/>
    </row>
    <row r="5" spans="1:5" ht="12.75" customHeight="1" x14ac:dyDescent="0.2">
      <c r="A5" s="8"/>
      <c r="B5" s="77" t="s">
        <v>53</v>
      </c>
      <c r="C5" s="8">
        <v>45371.317194592179</v>
      </c>
      <c r="D5" s="77">
        <v>52017.494745110009</v>
      </c>
    </row>
    <row r="6" spans="1:5" ht="12.75" customHeight="1" x14ac:dyDescent="0.2">
      <c r="A6" s="8"/>
      <c r="B6" s="77" t="s">
        <v>54</v>
      </c>
      <c r="C6" s="8">
        <v>10201.159966636589</v>
      </c>
      <c r="D6" s="77">
        <v>10812.338021342335</v>
      </c>
    </row>
    <row r="7" spans="1:5" ht="12.75" customHeight="1" x14ac:dyDescent="0.2">
      <c r="A7" s="8"/>
      <c r="B7" s="77" t="s">
        <v>55</v>
      </c>
      <c r="C7" s="8">
        <v>3830.6629019762595</v>
      </c>
      <c r="D7" s="77">
        <v>3191.6698922690784</v>
      </c>
    </row>
    <row r="8" spans="1:5" ht="12.75" customHeight="1" x14ac:dyDescent="0.2">
      <c r="A8" s="8"/>
      <c r="B8" s="77" t="s">
        <v>56</v>
      </c>
      <c r="C8" s="8" t="s">
        <v>125</v>
      </c>
      <c r="D8" s="77">
        <v>2719.317672767042</v>
      </c>
    </row>
    <row r="9" spans="1:5" ht="12.75" customHeight="1" x14ac:dyDescent="0.2">
      <c r="A9" s="8"/>
      <c r="B9" s="8"/>
      <c r="C9" s="8"/>
      <c r="D9" s="8"/>
    </row>
    <row r="10" spans="1:5" ht="12.75" customHeight="1" x14ac:dyDescent="0.2">
      <c r="A10" s="8"/>
      <c r="B10" s="8"/>
      <c r="C10" s="8"/>
      <c r="D10" s="8"/>
    </row>
    <row r="11" spans="1:5" ht="12.75" customHeight="1" x14ac:dyDescent="0.2">
      <c r="A11" s="8"/>
      <c r="B11" s="76"/>
      <c r="C11" s="76"/>
      <c r="D11" s="76"/>
    </row>
    <row r="12" spans="1:5" ht="12.75" customHeight="1" x14ac:dyDescent="0.2">
      <c r="A12" s="8"/>
      <c r="B12" s="8"/>
      <c r="C12" s="78" t="str">
        <f>CONCATENATE($B$5," - ",IF(ISERROR(LEFT( TRIM($C$5/SUM($C$5:$C$8)*100),5)),FIXED(0,2),FIXED(ROUND(TRIM($C$5/SUM($C$5:$C$8)*100),2),2)), "%")</f>
        <v>CO2 - 76.38%</v>
      </c>
      <c r="D12" s="78" t="str">
        <f>CONCATENATE($B$5," - ",IF(ISERROR(LEFT(TRIM(D5/SUM($D$5:$D$8)*100),5)),FIXED(0,2),FIXED(ROUND(TRIM(D5/SUM($D$5:$D$8)*100),2),2)),"%")</f>
        <v>CO2 - 75.67%</v>
      </c>
    </row>
    <row r="13" spans="1:5" ht="12.75" customHeight="1" x14ac:dyDescent="0.2">
      <c r="A13" s="8"/>
      <c r="B13" s="8"/>
      <c r="C13" s="79" t="str">
        <f>CONCATENATE($B$6," - ",IF(ISERROR(LEFT( TRIM($C$6/SUM($C$5:$C$8)*100),5)),FIXED(0,2),FIXED(ROUND(TRIM($C$6/SUM($C$5:$C$8)*100),2),2)), "%")</f>
        <v>CH4 - 17.17%</v>
      </c>
      <c r="D13" s="79" t="str">
        <f>CONCATENATE($B$6," - ",IF(ISERROR(LEFT(TRIM(D6/SUM($D$5:$D$8)*100),5)),FIXED(0,2),FIXED(ROUND(TRIM(D6/SUM($D$5:$D$8)*100),2),2)),"%")</f>
        <v>CH4 - 15.73%</v>
      </c>
    </row>
    <row r="14" spans="1:5" ht="12.75" customHeight="1" x14ac:dyDescent="0.2">
      <c r="A14" s="8"/>
      <c r="B14" s="8"/>
      <c r="C14" s="80" t="str">
        <f>CONCATENATE($B$7," - ",IF(ISERROR(LEFT( TRIM($C$7/SUM($C$5:$C$8)*100),5)),FIXED(0,2),FIXED(ROUND(TRIM($C$7/SUM($C$5:$C$8)*100),2),2)), "%")</f>
        <v>N2O - 6.45%</v>
      </c>
      <c r="D14" s="80" t="str">
        <f>CONCATENATE($B$7," - ",IF(ISERROR(LEFT(TRIM(D7/SUM($D$5:$D$8)*100),5)),FIXED(0,2),FIXED(ROUND(TRIM(D7/SUM($D$5:$D$8)*100),2),2)),"%")</f>
        <v>N2O - 4.64%</v>
      </c>
    </row>
    <row r="15" spans="1:5" ht="12.75" customHeight="1" x14ac:dyDescent="0.2">
      <c r="A15" s="8"/>
      <c r="B15" s="8"/>
      <c r="C15" s="81" t="str">
        <f>CONCATENATE($B$8," - ",IF(ISERROR(LEFT( TRIM(C8/SUM($C$5:$C$8)*100),5)),FIXED(0,2),FIXED(ROUND(TRIM(C8/SUM($C$5:$C$8)*100),2),2)), "%")</f>
        <v>Aggregate F-gases - 0.00%</v>
      </c>
      <c r="D15" s="81" t="str">
        <f>CONCATENATE($B$8," - ",IF(ISERROR(LEFT(TRIM(D8/SUM($D$5:$D$8)*100),5)),FIXED(0,2),FIXED(ROUND(TRIM(D8/SUM($D$5:$D$8)*100),2),2)),"%")</f>
        <v>Aggregate F-gases - 3.96%</v>
      </c>
    </row>
    <row r="16" spans="1:5" ht="12.75" customHeight="1" x14ac:dyDescent="0.2">
      <c r="A16" s="8"/>
      <c r="B16" s="8"/>
      <c r="C16" s="8"/>
      <c r="D16" s="8"/>
    </row>
    <row r="17" spans="1:4" ht="12.75" customHeight="1" x14ac:dyDescent="0.2">
      <c r="A17" s="8"/>
      <c r="B17" s="8"/>
      <c r="C17" s="8"/>
      <c r="D17" s="8"/>
    </row>
    <row r="18" spans="1:4" ht="12.75" customHeight="1" x14ac:dyDescent="0.2">
      <c r="A18" s="8"/>
      <c r="B18" s="76" t="s">
        <v>82</v>
      </c>
      <c r="C18" s="8"/>
      <c r="D18" s="8"/>
    </row>
    <row r="19" spans="1:4" ht="12.75" customHeight="1" x14ac:dyDescent="0.2">
      <c r="A19" s="8"/>
      <c r="B19" s="8"/>
      <c r="C19" s="76" t="s">
        <v>95</v>
      </c>
      <c r="D19" s="76" t="s">
        <v>121</v>
      </c>
    </row>
    <row r="20" spans="1:4" ht="12.75" customHeight="1" x14ac:dyDescent="0.2">
      <c r="A20" s="8"/>
      <c r="B20" s="77" t="s">
        <v>53</v>
      </c>
      <c r="C20" s="77">
        <v>46259.542723346392</v>
      </c>
      <c r="D20" s="77">
        <v>43044.063397017802</v>
      </c>
    </row>
    <row r="21" spans="1:4" ht="12.75" customHeight="1" x14ac:dyDescent="0.2">
      <c r="A21" s="8"/>
      <c r="B21" s="77" t="s">
        <v>54</v>
      </c>
      <c r="C21" s="77">
        <v>10565.247332755082</v>
      </c>
      <c r="D21" s="77">
        <v>10953.219245246588</v>
      </c>
    </row>
    <row r="22" spans="1:4" ht="12.75" customHeight="1" x14ac:dyDescent="0.2">
      <c r="A22" s="8"/>
      <c r="B22" s="77" t="s">
        <v>55</v>
      </c>
      <c r="C22" s="77">
        <v>4419.9090521376047</v>
      </c>
      <c r="D22" s="77">
        <v>3558.8842626247624</v>
      </c>
    </row>
    <row r="23" spans="1:4" ht="12.75" customHeight="1" x14ac:dyDescent="0.2">
      <c r="A23" s="8"/>
      <c r="B23" s="77" t="s">
        <v>56</v>
      </c>
      <c r="C23" s="77" t="s">
        <v>123</v>
      </c>
      <c r="D23" s="77">
        <v>2719.3176727670416</v>
      </c>
    </row>
    <row r="24" spans="1:4" ht="12.75" customHeight="1" x14ac:dyDescent="0.2">
      <c r="A24" s="8"/>
      <c r="B24" s="8"/>
      <c r="C24" s="8"/>
      <c r="D24" s="8"/>
    </row>
    <row r="25" spans="1:4" ht="12.75" customHeight="1" x14ac:dyDescent="0.2">
      <c r="A25" s="8"/>
      <c r="B25" s="8"/>
      <c r="C25" s="8"/>
      <c r="D25" s="8"/>
    </row>
    <row r="26" spans="1:4" ht="12.75" customHeight="1" x14ac:dyDescent="0.2">
      <c r="A26" s="8"/>
      <c r="B26" s="76"/>
      <c r="C26" s="76"/>
      <c r="D26" s="76"/>
    </row>
    <row r="27" spans="1:4" ht="12.75" customHeight="1" x14ac:dyDescent="0.2">
      <c r="A27" s="8"/>
      <c r="B27" s="8"/>
      <c r="C27" s="78" t="str">
        <f>CONCATENATE($B$20," - ",IF(ISERROR(LEFT( TRIM($C$20/SUM($C$20:$C$23)*100),5)),FIXED(0,2),FIXED(ROUND( TRIM($C$20/SUM($C$20:$C$23)*100),2),2)), "%")</f>
        <v>CO2 - 75.53%</v>
      </c>
      <c r="D27" s="78" t="str">
        <f>CONCATENATE($B$20," - ",IF(ISERROR(LEFT(TRIM(D20/SUM($D$20:$D$23)*100),5)),FIXED(0,2),FIXED(ROUND(TRIM(D20/SUM($D$20:$D$23)*100),2),2)),"%")</f>
        <v>CO2 - 71.41%</v>
      </c>
    </row>
    <row r="28" spans="1:4" ht="12.75" customHeight="1" x14ac:dyDescent="0.2">
      <c r="A28" s="8"/>
      <c r="B28" s="8"/>
      <c r="C28" s="79" t="str">
        <f>CONCATENATE($B$21," - ",IF(ISERROR(LEFT( TRIM($C$21/SUM($C$20:$C$23)*100),5)),FIXED(0,2),FIXED(ROUND( TRIM($C$21/SUM($C$20:$C$23)*100),2),2)), "%")</f>
        <v>CH4 - 17.25%</v>
      </c>
      <c r="D28" s="79" t="str">
        <f>CONCATENATE($B$21," - ",IF(ISERROR(LEFT(TRIM(D21/SUM($D$20:$D$23)*100),5)),FIXED(0,2),FIXED(ROUND(TRIM(D21/SUM($D$20:$D$23)*100),2),2)),"%")</f>
        <v>CH4 - 18.17%</v>
      </c>
    </row>
    <row r="29" spans="1:4" ht="12.75" customHeight="1" x14ac:dyDescent="0.2">
      <c r="A29" s="8"/>
      <c r="B29" s="8"/>
      <c r="C29" s="80" t="str">
        <f>CONCATENATE($B$22," - ",IF(ISERROR(LEFT( TRIM($C$22/SUM($C$20:$C$23)*100),5)),FIXED(0,2),FIXED(ROUND( TRIM($C$22/SUM($C$20:$C$23)*100),2),2)), "%")</f>
        <v>N2O - 7.22%</v>
      </c>
      <c r="D29" s="80" t="str">
        <f>CONCATENATE($B$22," - ",IF(ISERROR(LEFT(TRIM(D22/SUM($D$20:$D$23)*100),5)),FIXED(0,2),FIXED(ROUND(TRIM(D22/SUM($D$20:$D$23)*100),2),2)),"%")</f>
        <v>N2O - 5.90%</v>
      </c>
    </row>
    <row r="30" spans="1:4" ht="12.75" customHeight="1" x14ac:dyDescent="0.2">
      <c r="A30" s="8"/>
      <c r="B30" s="8"/>
      <c r="C30" s="81" t="str">
        <f>CONCATENATE($B$23," - ",IF(ISERROR(LEFT( TRIM($C$23/SUM($C$20:$C$23)*100),5)),FIXED(0,2),FIXED(ROUND( TRIM($C$23/SUM($C$20:$C$23)*100),2),2)), "%")</f>
        <v>Aggregate F-gases - 0.00%</v>
      </c>
      <c r="D30" s="81" t="str">
        <f>CONCATENATE($B$23," - ",IF(ISERROR(LEFT(TRIM(D23/SUM($D$20:$D$23)*100),5)),FIXED(0,2),FIXED(ROUND(TRIM(D23/SUM($D$20:$D$23)*100),2),2)),"%")</f>
        <v>Aggregate F-gases - 4.51%</v>
      </c>
    </row>
    <row r="31" spans="1:4" ht="12.75" customHeight="1" x14ac:dyDescent="0.2">
      <c r="A31" s="8"/>
      <c r="B31" s="8"/>
      <c r="C31" s="8"/>
      <c r="D31" s="8"/>
    </row>
    <row r="32" spans="1:4" ht="12.75" customHeight="1" x14ac:dyDescent="0.2">
      <c r="A32" s="82" t="s">
        <v>83</v>
      </c>
      <c r="B32" s="8"/>
      <c r="C32" s="8"/>
      <c r="D32" s="8"/>
    </row>
    <row r="33" spans="1:4" ht="12.75" customHeight="1" x14ac:dyDescent="0.2">
      <c r="A33" s="8"/>
      <c r="B33" s="8"/>
      <c r="C33" s="8"/>
      <c r="D33" s="8"/>
    </row>
    <row r="34" spans="1:4" ht="12.75" customHeight="1" x14ac:dyDescent="0.2">
      <c r="A34" s="8"/>
      <c r="B34" s="82" t="s">
        <v>84</v>
      </c>
    </row>
    <row r="35" spans="1:4" ht="12.75" customHeight="1" x14ac:dyDescent="0.2">
      <c r="A35" s="8"/>
      <c r="C35" s="82" t="s">
        <v>95</v>
      </c>
      <c r="D35" s="82" t="s">
        <v>121</v>
      </c>
    </row>
    <row r="36" spans="1:4" ht="12.75" customHeight="1" x14ac:dyDescent="0.2">
      <c r="A36" s="8"/>
      <c r="B36" s="46" t="s">
        <v>85</v>
      </c>
      <c r="C36" s="46">
        <v>41221.947938456149</v>
      </c>
      <c r="D36" s="77">
        <v>48157.497928199373</v>
      </c>
    </row>
    <row r="37" spans="1:4" ht="12.75" customHeight="1" x14ac:dyDescent="0.2">
      <c r="A37" s="8"/>
      <c r="B37" s="45" t="s">
        <v>86</v>
      </c>
      <c r="C37" s="45">
        <v>5839.2578454561035</v>
      </c>
      <c r="D37" s="77">
        <v>7578.89452023796</v>
      </c>
    </row>
    <row r="38" spans="1:4" ht="12.75" customHeight="1" x14ac:dyDescent="0.2">
      <c r="A38" s="8"/>
      <c r="B38" s="45" t="s">
        <v>87</v>
      </c>
      <c r="C38" s="45">
        <v>6981.1621042784054</v>
      </c>
      <c r="D38" s="77">
        <v>6623.5344012371725</v>
      </c>
    </row>
    <row r="39" spans="1:4" ht="12.75" customHeight="1" x14ac:dyDescent="0.2">
      <c r="A39" s="8"/>
      <c r="B39" s="45" t="s">
        <v>88</v>
      </c>
      <c r="C39" s="45">
        <v>5360.7721750143737</v>
      </c>
      <c r="D39" s="77">
        <v>6380.8934818139496</v>
      </c>
    </row>
    <row r="40" spans="1:4" ht="12.75" customHeight="1" x14ac:dyDescent="0.2">
      <c r="A40" s="8"/>
      <c r="B40" s="45" t="s">
        <v>89</v>
      </c>
      <c r="C40" s="45" t="s">
        <v>122</v>
      </c>
      <c r="D40" s="77" t="s">
        <v>122</v>
      </c>
    </row>
    <row r="41" spans="1:4" ht="12.75" customHeight="1" x14ac:dyDescent="0.2">
      <c r="A41" s="8"/>
      <c r="B41" s="46"/>
      <c r="C41" s="46"/>
    </row>
    <row r="42" spans="1:4" ht="12.75" customHeight="1" x14ac:dyDescent="0.2">
      <c r="A42" s="8"/>
    </row>
    <row r="43" spans="1:4" ht="12.75" customHeight="1" x14ac:dyDescent="0.2">
      <c r="A43" s="8"/>
      <c r="B43" s="82"/>
      <c r="C43" s="82"/>
      <c r="D43" s="82"/>
    </row>
    <row r="44" spans="1:4" ht="12.75" customHeight="1" x14ac:dyDescent="0.2">
      <c r="A44" s="8"/>
      <c r="B44" s="8"/>
      <c r="C44" s="78" t="str">
        <f>CONCATENATE($B$36," - ",IF(ISERROR(LEFT(TRIM($C$36/SUM($C$36:$C$40)*100),5)),FIXED(0,2),FIXED(ROUND(TRIM($C$36/SUM($C$36:$C$40)*100),2),2)),"%")</f>
        <v>Energy - 69.39%</v>
      </c>
      <c r="D44" s="78" t="str">
        <f>CONCATENATE(B36," - ",IF(ISERROR(LEFT(TRIM(D36/SUM($D$36:$D$40)*100),5)),FIXED(0,2),FIXED(ROUND(TRIM(D36/SUM($D$36:$D$40)*100),2),2)),"%")</f>
        <v>Energy - 70.06%</v>
      </c>
    </row>
    <row r="45" spans="1:4" ht="12.75" customHeight="1" x14ac:dyDescent="0.2">
      <c r="A45" s="8"/>
      <c r="B45" s="8"/>
      <c r="C45" s="79" t="str">
        <f>CONCATENATE($B$37," - ",IF(ISERROR(LEFT(TRIM($C$37/SUM($C$36:$C$40)*100),5)),FIXED(0,2),FIXED(ROUND(TRIM($C$37/SUM($C$36:$C$40)*100),2),2)),"%")</f>
        <v>Industrial Processes and Product Use - 9.83%</v>
      </c>
      <c r="D45" s="79" t="str">
        <f>CONCATENATE(B37," - ",IF(ISERROR(LEFT(TRIM(D37/SUM($D$36:$D$40)*100),5)),FIXED(0,2),FIXED(ROUND(TRIM(D37/SUM($D$36:$D$40)*100),2),2)),"%")</f>
        <v>Industrial Processes and Product Use - 11.03%</v>
      </c>
    </row>
    <row r="46" spans="1:4" ht="12.75" customHeight="1" x14ac:dyDescent="0.2">
      <c r="A46" s="8"/>
      <c r="B46" s="8"/>
      <c r="C46" s="80" t="str">
        <f>CONCATENATE($B$38," - ",IF(ISERROR(LEFT(TRIM($C$38/SUM($C$36:$C$40)*100),5)),FIXED(0,2),FIXED(ROUND(TRIM($C$38/SUM($C$36:$C$40)*100),2),2)),"%")</f>
        <v>Agriculture  - 11.75%</v>
      </c>
      <c r="D46" s="80" t="str">
        <f>CONCATENATE(B38," - ",IF(ISERROR(LEFT(TRIM(D38/SUM($D$36:$D$40)*100),5)),FIXED(0,2),FIXED(ROUND(TRIM(D38/SUM($D$36:$D$40)*100),2),2)),"%")</f>
        <v>Agriculture  - 9.64%</v>
      </c>
    </row>
    <row r="47" spans="1:4" ht="12.75" customHeight="1" x14ac:dyDescent="0.2">
      <c r="A47" s="8"/>
      <c r="B47" s="8"/>
      <c r="C47" s="81" t="str">
        <f>CONCATENATE($B$39," - ",IF(ISERROR(LEFT(TRIM($C$39/SUM($C$36:$C$40)*100),5)),FIXED(0,2),FIXED(ROUND(TRIM($C$39/SUM($C$36:$C$40)*100),2),2)),"%")</f>
        <v>Waste - 9.02%</v>
      </c>
      <c r="D47" s="81" t="str">
        <f>CONCATENATE(B39," - ",IF(ISERROR(LEFT(TRIM(D39/SUM($D$36:$D$40)*100),5)),FIXED(0,2),FIXED(ROUND(TRIM(D39/SUM($D$36:$D$40)*100),2),2)),"%")</f>
        <v>Waste - 9.28%</v>
      </c>
    </row>
    <row r="48" spans="1:4" ht="12.75" customHeight="1" x14ac:dyDescent="0.2">
      <c r="A48" s="8"/>
      <c r="B48" s="8"/>
      <c r="C48" s="83" t="str">
        <f>CONCATENATE($B$40," - ",IF(ISERROR(LEFT(TRIM($C$40/SUM($C$36:$C$40)*100),5)),FIXED(0,2),FIXED(ROUND(TRIM($C$40/SUM($C$36:$C$40)*100),2),2)),"%")</f>
        <v>Other - 0.00%</v>
      </c>
      <c r="D48" s="83" t="str">
        <f>CONCATENATE(B40," - ",IF(ISERROR(LEFT(TRIM(D40/SUM($D$36:$D$40)*100),5)),FIXED(0,2),FIXED(ROUND(TRIM(D40/SUM($D$36:$D$40)*100),2),2)),"%")</f>
        <v>Other - 0.00%</v>
      </c>
    </row>
    <row r="49" spans="1:4" ht="12.75" customHeight="1" x14ac:dyDescent="0.2">
      <c r="A49" s="8"/>
      <c r="B49" s="8"/>
      <c r="C49" s="8"/>
      <c r="D49" s="8"/>
    </row>
    <row r="50" spans="1:4" ht="12.75" customHeight="1" x14ac:dyDescent="0.2">
      <c r="A50" s="8"/>
      <c r="B50" s="8"/>
      <c r="C50" s="8"/>
      <c r="D50" s="8"/>
    </row>
    <row r="51" spans="1:4" ht="12.75" customHeight="1" x14ac:dyDescent="0.2">
      <c r="A51" s="8"/>
      <c r="B51" s="8"/>
      <c r="C51" s="8"/>
      <c r="D51" s="8"/>
    </row>
    <row r="52" spans="1:4" ht="12.75" customHeight="1" x14ac:dyDescent="0.2">
      <c r="A52" s="82" t="s">
        <v>90</v>
      </c>
      <c r="B52" s="8"/>
      <c r="C52" s="8"/>
      <c r="D52" s="8"/>
    </row>
    <row r="53" spans="1:4" ht="12.75" customHeight="1" x14ac:dyDescent="0.2">
      <c r="A53" s="8"/>
      <c r="B53" s="8"/>
      <c r="C53" s="8"/>
      <c r="D53" s="8"/>
    </row>
    <row r="54" spans="1:4" ht="12.75" customHeight="1" x14ac:dyDescent="0.2">
      <c r="A54" s="8"/>
      <c r="B54" s="82" t="s">
        <v>91</v>
      </c>
    </row>
    <row r="55" spans="1:4" ht="12.75" customHeight="1" x14ac:dyDescent="0.2">
      <c r="A55" s="8"/>
      <c r="C55" s="82" t="s">
        <v>95</v>
      </c>
      <c r="D55" s="82" t="s">
        <v>121</v>
      </c>
    </row>
    <row r="56" spans="1:4" ht="12.75" customHeight="1" x14ac:dyDescent="0.2">
      <c r="A56" s="48"/>
      <c r="B56" s="48" t="s">
        <v>9</v>
      </c>
      <c r="C56" s="77">
        <v>41221.947938456149</v>
      </c>
      <c r="D56" s="77">
        <v>48157.497928199373</v>
      </c>
    </row>
    <row r="57" spans="1:4" ht="12.75" customHeight="1" x14ac:dyDescent="0.2">
      <c r="A57" s="47"/>
      <c r="B57" s="47" t="s">
        <v>10</v>
      </c>
      <c r="C57" s="77">
        <v>16382.909345079983</v>
      </c>
      <c r="D57" s="77">
        <v>18381.066153648728</v>
      </c>
    </row>
    <row r="58" spans="1:4" ht="12.75" customHeight="1" x14ac:dyDescent="0.2">
      <c r="A58" s="47"/>
      <c r="B58" s="47" t="s">
        <v>11</v>
      </c>
      <c r="C58" s="77">
        <v>9738.924577903168</v>
      </c>
      <c r="D58" s="77">
        <v>7870.6914304321417</v>
      </c>
    </row>
    <row r="59" spans="1:4" ht="12.75" customHeight="1" x14ac:dyDescent="0.2">
      <c r="A59" s="47"/>
      <c r="B59" s="47" t="s">
        <v>12</v>
      </c>
      <c r="C59" s="77">
        <v>10075.308363553877</v>
      </c>
      <c r="D59" s="77">
        <v>16193.251528318808</v>
      </c>
    </row>
    <row r="60" spans="1:4" ht="12.75" customHeight="1" x14ac:dyDescent="0.2">
      <c r="A60" s="47"/>
      <c r="B60" s="47" t="s">
        <v>13</v>
      </c>
      <c r="C60" s="77">
        <v>4682.5710424291565</v>
      </c>
      <c r="D60" s="77">
        <v>4361.2353486127267</v>
      </c>
    </row>
    <row r="61" spans="1:4" ht="12.75" customHeight="1" x14ac:dyDescent="0.2">
      <c r="A61" s="47"/>
      <c r="B61" s="47" t="s">
        <v>14</v>
      </c>
      <c r="C61" s="77">
        <v>105.38460663171701</v>
      </c>
      <c r="D61" s="77">
        <v>76.816420123032003</v>
      </c>
    </row>
    <row r="62" spans="1:4" ht="12.75" customHeight="1" x14ac:dyDescent="0.2">
      <c r="A62" s="47"/>
      <c r="B62" s="47" t="s">
        <v>15</v>
      </c>
      <c r="C62" s="77">
        <v>236.85000285824768</v>
      </c>
      <c r="D62" s="77">
        <v>1274.4370470639394</v>
      </c>
    </row>
    <row r="63" spans="1:4" ht="12.75" customHeight="1" x14ac:dyDescent="0.2">
      <c r="A63" s="47"/>
      <c r="B63" s="47" t="s">
        <v>16</v>
      </c>
      <c r="C63" s="77" t="s">
        <v>122</v>
      </c>
      <c r="D63" s="77" t="s">
        <v>122</v>
      </c>
    </row>
    <row r="64" spans="1:4" ht="12.75" customHeight="1" x14ac:dyDescent="0.2">
      <c r="A64" s="48"/>
      <c r="B64" s="48" t="s">
        <v>17</v>
      </c>
      <c r="C64" s="77">
        <v>5839.2578454561035</v>
      </c>
      <c r="D64" s="77">
        <v>7578.89452023796</v>
      </c>
    </row>
    <row r="65" spans="1:4" ht="12.75" customHeight="1" x14ac:dyDescent="0.2">
      <c r="A65" s="47"/>
      <c r="B65" s="47" t="s">
        <v>18</v>
      </c>
      <c r="C65" s="77">
        <v>3668.7541696943745</v>
      </c>
      <c r="D65" s="77">
        <v>3794.8121342087484</v>
      </c>
    </row>
    <row r="66" spans="1:4" ht="12.75" customHeight="1" x14ac:dyDescent="0.2">
      <c r="A66" s="47"/>
      <c r="B66" s="47" t="s">
        <v>19</v>
      </c>
      <c r="C66" s="77">
        <v>1724.6288769089044</v>
      </c>
      <c r="D66" s="77">
        <v>714.83357229512285</v>
      </c>
    </row>
    <row r="67" spans="1:4" ht="12.75" customHeight="1" x14ac:dyDescent="0.2">
      <c r="A67" s="47"/>
      <c r="B67" s="47" t="s">
        <v>20</v>
      </c>
      <c r="C67" s="77">
        <v>114.09950237078483</v>
      </c>
      <c r="D67" s="77">
        <v>111.24331331980864</v>
      </c>
    </row>
    <row r="68" spans="1:4" ht="12.75" customHeight="1" x14ac:dyDescent="0.2">
      <c r="A68" s="47"/>
      <c r="B68" s="47" t="s">
        <v>21</v>
      </c>
      <c r="C68" s="77">
        <v>248.8771400305744</v>
      </c>
      <c r="D68" s="77">
        <v>192.56457964723805</v>
      </c>
    </row>
    <row r="69" spans="1:4" ht="12.75" customHeight="1" x14ac:dyDescent="0.2">
      <c r="A69" s="47"/>
      <c r="B69" s="47" t="s">
        <v>22</v>
      </c>
      <c r="C69" s="77" t="s">
        <v>122</v>
      </c>
      <c r="D69" s="77" t="s">
        <v>122</v>
      </c>
    </row>
    <row r="70" spans="1:4" ht="12.75" customHeight="1" x14ac:dyDescent="0.2">
      <c r="A70" s="47"/>
      <c r="B70" s="47" t="s">
        <v>23</v>
      </c>
      <c r="C70" s="77" t="s">
        <v>123</v>
      </c>
      <c r="D70" s="77">
        <v>2693.1289342640539</v>
      </c>
    </row>
    <row r="71" spans="1:4" ht="12.75" customHeight="1" x14ac:dyDescent="0.2">
      <c r="A71" s="47"/>
      <c r="B71" s="47" t="s">
        <v>24</v>
      </c>
      <c r="C71" s="77">
        <v>82.89815645146578</v>
      </c>
      <c r="D71" s="77">
        <v>72.311986502988006</v>
      </c>
    </row>
    <row r="72" spans="1:4" ht="12.75" customHeight="1" x14ac:dyDescent="0.2">
      <c r="A72" s="47"/>
      <c r="B72" s="47" t="s">
        <v>25</v>
      </c>
      <c r="C72" s="77" t="s">
        <v>122</v>
      </c>
      <c r="D72" s="77" t="s">
        <v>122</v>
      </c>
    </row>
    <row r="73" spans="1:4" ht="12.75" customHeight="1" x14ac:dyDescent="0.2">
      <c r="A73" s="48"/>
      <c r="B73" s="48" t="s">
        <v>26</v>
      </c>
      <c r="C73" s="77">
        <v>6981.1621042784054</v>
      </c>
      <c r="D73" s="77">
        <v>6623.5344012371725</v>
      </c>
    </row>
    <row r="74" spans="1:4" ht="12.75" customHeight="1" x14ac:dyDescent="0.2">
      <c r="A74" s="47"/>
      <c r="B74" s="47" t="s">
        <v>27</v>
      </c>
      <c r="C74" s="77">
        <v>3520.642355863085</v>
      </c>
      <c r="D74" s="77">
        <v>3479.3890831240979</v>
      </c>
    </row>
    <row r="75" spans="1:4" ht="12.75" customHeight="1" x14ac:dyDescent="0.2">
      <c r="A75" s="47"/>
      <c r="B75" s="47" t="s">
        <v>28</v>
      </c>
      <c r="C75" s="77">
        <v>927.86950591509185</v>
      </c>
      <c r="D75" s="77">
        <v>783.8774559838846</v>
      </c>
    </row>
    <row r="76" spans="1:4" ht="12.75" customHeight="1" x14ac:dyDescent="0.2">
      <c r="A76" s="47"/>
      <c r="B76" s="47" t="s">
        <v>29</v>
      </c>
      <c r="C76" s="77">
        <v>133.92351655566924</v>
      </c>
      <c r="D76" s="77">
        <v>141.99288544286901</v>
      </c>
    </row>
    <row r="77" spans="1:4" ht="12.75" customHeight="1" x14ac:dyDescent="0.2">
      <c r="A77" s="47"/>
      <c r="B77" s="47" t="s">
        <v>30</v>
      </c>
      <c r="C77" s="77">
        <v>2306.272076669276</v>
      </c>
      <c r="D77" s="77">
        <v>2113.6804240719457</v>
      </c>
    </row>
    <row r="78" spans="1:4" ht="12.75" customHeight="1" x14ac:dyDescent="0.2">
      <c r="A78" s="47"/>
      <c r="B78" s="47" t="s">
        <v>31</v>
      </c>
      <c r="C78" s="77" t="s">
        <v>122</v>
      </c>
      <c r="D78" s="77" t="s">
        <v>122</v>
      </c>
    </row>
    <row r="79" spans="1:4" ht="12.75" customHeight="1" x14ac:dyDescent="0.2">
      <c r="A79" s="47"/>
      <c r="B79" s="47" t="s">
        <v>32</v>
      </c>
      <c r="C79" s="77">
        <v>58.584726158319953</v>
      </c>
      <c r="D79" s="77">
        <v>45.948368191355577</v>
      </c>
    </row>
    <row r="80" spans="1:4" ht="12.75" customHeight="1" x14ac:dyDescent="0.2">
      <c r="A80" s="47"/>
      <c r="B80" s="47" t="s">
        <v>33</v>
      </c>
      <c r="C80" s="77">
        <v>12.592482926746071</v>
      </c>
      <c r="D80" s="77">
        <v>7.3333112172222297</v>
      </c>
    </row>
    <row r="81" spans="1:4" ht="12.75" customHeight="1" x14ac:dyDescent="0.2">
      <c r="A81" s="47"/>
      <c r="B81" s="47" t="s">
        <v>34</v>
      </c>
      <c r="C81" s="77">
        <v>21.277440190217401</v>
      </c>
      <c r="D81" s="77">
        <v>51.312873205797104</v>
      </c>
    </row>
    <row r="82" spans="1:4" ht="12.75" customHeight="1" x14ac:dyDescent="0.2">
      <c r="A82" s="47"/>
      <c r="B82" s="47" t="s">
        <v>35</v>
      </c>
      <c r="C82" s="77" t="s">
        <v>122</v>
      </c>
      <c r="D82" s="77" t="s">
        <v>122</v>
      </c>
    </row>
    <row r="83" spans="1:4" ht="12.75" customHeight="1" x14ac:dyDescent="0.2">
      <c r="A83" s="47"/>
      <c r="B83" s="47" t="s">
        <v>36</v>
      </c>
      <c r="C83" s="77" t="s">
        <v>122</v>
      </c>
      <c r="D83" s="77" t="s">
        <v>122</v>
      </c>
    </row>
    <row r="84" spans="1:4" ht="12.75" customHeight="1" x14ac:dyDescent="0.2">
      <c r="A84" s="48"/>
      <c r="B84" s="48" t="s">
        <v>37</v>
      </c>
      <c r="C84" s="77">
        <v>1841.5590450340512</v>
      </c>
      <c r="D84" s="77">
        <v>-8465.3357538322634</v>
      </c>
    </row>
    <row r="85" spans="1:4" ht="12.75" customHeight="1" x14ac:dyDescent="0.2">
      <c r="A85" s="47"/>
      <c r="B85" s="47" t="s">
        <v>38</v>
      </c>
      <c r="C85" s="77">
        <v>-5458.2457502306033</v>
      </c>
      <c r="D85" s="77">
        <v>-10980.545698091573</v>
      </c>
    </row>
    <row r="86" spans="1:4" ht="12.75" customHeight="1" x14ac:dyDescent="0.2">
      <c r="A86" s="47"/>
      <c r="B86" s="47" t="s">
        <v>39</v>
      </c>
      <c r="C86" s="77">
        <v>4398.8927541516223</v>
      </c>
      <c r="D86" s="77">
        <v>626.59447805471427</v>
      </c>
    </row>
    <row r="87" spans="1:4" ht="12.75" customHeight="1" x14ac:dyDescent="0.2">
      <c r="A87" s="47"/>
      <c r="B87" s="47" t="s">
        <v>40</v>
      </c>
      <c r="C87" s="77">
        <v>3394.3138807447021</v>
      </c>
      <c r="D87" s="77">
        <v>133.91601001727187</v>
      </c>
    </row>
    <row r="88" spans="1:4" ht="12.75" customHeight="1" x14ac:dyDescent="0.2">
      <c r="A88" s="47"/>
      <c r="B88" s="47" t="s">
        <v>41</v>
      </c>
      <c r="C88" s="77" t="s">
        <v>124</v>
      </c>
      <c r="D88" s="77">
        <v>426.82672216089952</v>
      </c>
    </row>
    <row r="89" spans="1:4" ht="12.75" customHeight="1" x14ac:dyDescent="0.2">
      <c r="A89" s="47"/>
      <c r="B89" s="47" t="s">
        <v>42</v>
      </c>
      <c r="C89" s="77">
        <v>32.797612850319219</v>
      </c>
      <c r="D89" s="77">
        <v>2639.7815265280788</v>
      </c>
    </row>
    <row r="90" spans="1:4" ht="12.75" customHeight="1" x14ac:dyDescent="0.2">
      <c r="A90" s="47"/>
      <c r="B90" s="47" t="s">
        <v>43</v>
      </c>
      <c r="C90" s="77">
        <v>1124.9620121286011</v>
      </c>
      <c r="D90" s="77">
        <v>-899.26219383271996</v>
      </c>
    </row>
    <row r="91" spans="1:4" ht="12.75" customHeight="1" x14ac:dyDescent="0.2">
      <c r="A91" s="47"/>
      <c r="B91" s="47" t="s">
        <v>44</v>
      </c>
      <c r="C91" s="77">
        <v>-1673.530747240352</v>
      </c>
      <c r="D91" s="77">
        <v>-424.22922161718498</v>
      </c>
    </row>
    <row r="92" spans="1:4" ht="12.75" customHeight="1" x14ac:dyDescent="0.2">
      <c r="A92" s="47"/>
      <c r="B92" s="47" t="s">
        <v>45</v>
      </c>
      <c r="C92" s="77" t="s">
        <v>122</v>
      </c>
      <c r="D92" s="77" t="s">
        <v>122</v>
      </c>
    </row>
    <row r="93" spans="1:4" ht="12.75" customHeight="1" x14ac:dyDescent="0.2">
      <c r="A93" s="48"/>
      <c r="B93" s="48" t="s">
        <v>46</v>
      </c>
      <c r="C93" s="77">
        <v>5360.7721750143737</v>
      </c>
      <c r="D93" s="77">
        <v>6380.8934818139496</v>
      </c>
    </row>
    <row r="94" spans="1:4" ht="12.75" customHeight="1" x14ac:dyDescent="0.2">
      <c r="A94" s="47"/>
      <c r="B94" s="47" t="s">
        <v>47</v>
      </c>
      <c r="C94" s="77">
        <v>2728.4513357658825</v>
      </c>
      <c r="D94" s="77">
        <v>3709.0445684474848</v>
      </c>
    </row>
    <row r="95" spans="1:4" ht="12.75" customHeight="1" x14ac:dyDescent="0.2">
      <c r="A95" s="47"/>
      <c r="B95" s="47" t="s">
        <v>48</v>
      </c>
      <c r="C95" s="77">
        <v>8.6205912939087206</v>
      </c>
      <c r="D95" s="77">
        <v>36.712506328766999</v>
      </c>
    </row>
    <row r="96" spans="1:4" ht="12.75" customHeight="1" x14ac:dyDescent="0.2">
      <c r="A96" s="47"/>
      <c r="B96" s="47" t="s">
        <v>49</v>
      </c>
      <c r="C96" s="77">
        <v>8.0247511171041097</v>
      </c>
      <c r="D96" s="77">
        <v>23.264352605055191</v>
      </c>
    </row>
    <row r="97" spans="1:4" ht="12.75" customHeight="1" x14ac:dyDescent="0.2">
      <c r="A97" s="47"/>
      <c r="B97" s="47" t="s">
        <v>50</v>
      </c>
      <c r="C97" s="77">
        <v>2615.6754968374785</v>
      </c>
      <c r="D97" s="77">
        <v>2611.870404744096</v>
      </c>
    </row>
    <row r="98" spans="1:4" ht="12.75" customHeight="1" x14ac:dyDescent="0.2">
      <c r="A98" s="47"/>
      <c r="B98" s="47" t="s">
        <v>51</v>
      </c>
      <c r="C98" s="77" t="s">
        <v>123</v>
      </c>
      <c r="D98" s="77">
        <v>1.64968854663E-3</v>
      </c>
    </row>
    <row r="99" spans="1:4" ht="12.75" customHeight="1" x14ac:dyDescent="0.2">
      <c r="A99" s="48"/>
      <c r="B99" s="48" t="s">
        <v>52</v>
      </c>
      <c r="C99" s="77" t="s">
        <v>122</v>
      </c>
      <c r="D99" s="77" t="s">
        <v>122</v>
      </c>
    </row>
    <row r="100" spans="1:4" ht="12.75" customHeight="1" x14ac:dyDescent="0.2">
      <c r="B100" s="8"/>
      <c r="C100" s="8"/>
      <c r="D100" s="8"/>
    </row>
    <row r="101" spans="1:4" ht="12.75" customHeight="1" x14ac:dyDescent="0.2">
      <c r="B101" s="82"/>
      <c r="C101" s="82"/>
      <c r="D101" s="82"/>
    </row>
    <row r="102" spans="1:4" ht="12.75" customHeight="1" x14ac:dyDescent="0.2">
      <c r="C102" s="78" t="str">
        <f t="shared" ref="C102:C108" si="0">CONCATENATE($B57," - ",IF(ISERROR(LEFT(TRIM($C57/$C$56*100),5)),FIXED(0,2),FIXED(ROUND(TRIM($C57/$C$56*100),2),2)),"%")</f>
        <v>1.A.1. Energy industries - 39.74%</v>
      </c>
      <c r="D102" s="78" t="str">
        <f t="shared" ref="D102:D108" si="1">CONCATENATE($B57," - ",IF(ISERROR(LEFT(TRIM($D57/$D$56*100),5)),FIXED(0,2),FIXED(ROUND(TRIM($D57/$D$56*100),2),2)),"%")</f>
        <v>1.A.1. Energy industries - 38.17%</v>
      </c>
    </row>
    <row r="103" spans="1:4" ht="12.75" customHeight="1" x14ac:dyDescent="0.2">
      <c r="C103" s="79" t="str">
        <f t="shared" si="0"/>
        <v>1.A.2. Manufacturing Industries and Construction - 23.63%</v>
      </c>
      <c r="D103" s="79" t="str">
        <f t="shared" si="1"/>
        <v>1.A.2. Manufacturing Industries and Construction - 16.34%</v>
      </c>
    </row>
    <row r="104" spans="1:4" ht="12.75" customHeight="1" x14ac:dyDescent="0.2">
      <c r="C104" s="80" t="str">
        <f t="shared" si="0"/>
        <v>1.A.3. Transport - 24.44%</v>
      </c>
      <c r="D104" s="80" t="str">
        <f t="shared" si="1"/>
        <v>1.A.3. Transport - 33.63%</v>
      </c>
    </row>
    <row r="105" spans="1:4" ht="12.75" customHeight="1" x14ac:dyDescent="0.2">
      <c r="C105" s="81" t="str">
        <f t="shared" si="0"/>
        <v>1.A.4. Other sectors - 11.36%</v>
      </c>
      <c r="D105" s="81" t="str">
        <f t="shared" si="1"/>
        <v>1.A.4. Other sectors - 9.06%</v>
      </c>
    </row>
    <row r="106" spans="1:4" ht="12.75" customHeight="1" x14ac:dyDescent="0.2">
      <c r="C106" s="83" t="str">
        <f t="shared" si="0"/>
        <v>1.A.5. Other (not specified elsewhere) - 0.26%</v>
      </c>
      <c r="D106" s="83" t="str">
        <f t="shared" si="1"/>
        <v>1.A.5. Other (not specified elsewhere) - 0.16%</v>
      </c>
    </row>
    <row r="107" spans="1:4" ht="12.75" customHeight="1" x14ac:dyDescent="0.2">
      <c r="C107" s="84" t="str">
        <f t="shared" si="0"/>
        <v>1.B. Fugitive Emissions from Fuels - 0.57%</v>
      </c>
      <c r="D107" s="84" t="str">
        <f t="shared" si="1"/>
        <v>1.B. Fugitive Emissions from Fuels - 2.65%</v>
      </c>
    </row>
    <row r="108" spans="1:4" ht="12.75" customHeight="1" x14ac:dyDescent="0.2">
      <c r="C108" s="85" t="str">
        <f t="shared" si="0"/>
        <v>1.C. CO2 Transport and Storage - 0.00%</v>
      </c>
      <c r="D108" s="85" t="str">
        <f t="shared" si="1"/>
        <v>1.C. CO2 Transport and Storage - 0.00%</v>
      </c>
    </row>
    <row r="109" spans="1:4" ht="12.75" customHeight="1" x14ac:dyDescent="0.2">
      <c r="C109" s="8"/>
      <c r="D109" s="8"/>
    </row>
    <row r="110" spans="1:4" ht="12.75" customHeight="1" x14ac:dyDescent="0.2">
      <c r="C110" s="78" t="str">
        <f t="shared" ref="C110:C117" si="2">CONCATENATE($B65," - ",IF(ISERROR(LEFT(TRIM($C65/$C$64*100),5)),FIXED(0,2),FIXED(ROUND(TRIM($C65/$C$64*100),2),2)),"%")</f>
        <v>2.A. Mineral Products - 62.83%</v>
      </c>
      <c r="D110" s="78" t="str">
        <f t="shared" ref="D110:D117" si="3">CONCATENATE($B65," - ",IF(ISERROR(LEFT(TRIM($D65/$D$64*100),5)),FIXED(0,2),FIXED(ROUND(TRIM($D65/$D$64*100),2),2)),"%")</f>
        <v>2.A. Mineral Products - 50.07%</v>
      </c>
    </row>
    <row r="111" spans="1:4" ht="12.75" customHeight="1" x14ac:dyDescent="0.2">
      <c r="C111" s="79" t="str">
        <f t="shared" si="2"/>
        <v>2.B. Chemical Industry - 29.54%</v>
      </c>
      <c r="D111" s="79" t="str">
        <f t="shared" si="3"/>
        <v>2.B. Chemical Industry - 9.43%</v>
      </c>
    </row>
    <row r="112" spans="1:4" ht="12.75" customHeight="1" x14ac:dyDescent="0.2">
      <c r="C112" s="80" t="str">
        <f t="shared" si="2"/>
        <v>2.C. Metal Production - 1.95%</v>
      </c>
      <c r="D112" s="80" t="str">
        <f t="shared" si="3"/>
        <v>2.C. Metal Production - 1.47%</v>
      </c>
    </row>
    <row r="113" spans="3:4" ht="12.75" customHeight="1" x14ac:dyDescent="0.2">
      <c r="C113" s="81" t="str">
        <f t="shared" si="2"/>
        <v>2.D. Non-energy Products from Fuels and Solvent Use - 4.26%</v>
      </c>
      <c r="D113" s="81" t="str">
        <f t="shared" si="3"/>
        <v>2.D. Non-energy Products from Fuels and Solvent Use - 2.54%</v>
      </c>
    </row>
    <row r="114" spans="3:4" ht="12.75" customHeight="1" x14ac:dyDescent="0.2">
      <c r="C114" s="83" t="str">
        <f t="shared" si="2"/>
        <v>2.E. Electronics industry - 0.00%</v>
      </c>
      <c r="D114" s="83" t="str">
        <f t="shared" si="3"/>
        <v>2.E. Electronics industry - 0.00%</v>
      </c>
    </row>
    <row r="115" spans="3:4" ht="12.75" customHeight="1" x14ac:dyDescent="0.2">
      <c r="C115" s="84" t="str">
        <f t="shared" si="2"/>
        <v>2.F. Product Uses as Substitutes for ODS - 0.00%</v>
      </c>
      <c r="D115" s="84" t="str">
        <f t="shared" si="3"/>
        <v>2.F. Product Uses as Substitutes for ODS - 35.53%</v>
      </c>
    </row>
    <row r="116" spans="3:4" ht="12.75" customHeight="1" x14ac:dyDescent="0.2">
      <c r="C116" s="85" t="str">
        <f t="shared" si="2"/>
        <v>2.G. Other Product Manufacture and Use - 1.42%</v>
      </c>
      <c r="D116" s="85" t="str">
        <f t="shared" si="3"/>
        <v>2.G. Other Product Manufacture and Use - 0.95%</v>
      </c>
    </row>
    <row r="117" spans="3:4" ht="12.75" customHeight="1" x14ac:dyDescent="0.2">
      <c r="C117" s="86" t="str">
        <f t="shared" si="2"/>
        <v>2.H. Other - 0.00%</v>
      </c>
      <c r="D117" s="86" t="str">
        <f t="shared" si="3"/>
        <v>2.H. Other - 0.00%</v>
      </c>
    </row>
    <row r="118" spans="3:4" ht="12.75" customHeight="1" x14ac:dyDescent="0.2">
      <c r="C118" s="8"/>
      <c r="D118" s="8"/>
    </row>
    <row r="119" spans="3:4" ht="12.75" customHeight="1" x14ac:dyDescent="0.2">
      <c r="C119" s="78" t="str">
        <f t="shared" ref="C119:C128" si="4">CONCATENATE($B74," - ",IF(ISERROR(LEFT(TRIM($C74/$C$73*100),5)),FIXED(0,2),FIXED(ROUND(TRIM($C74/$C$73*100),2),2)),"%")</f>
        <v>3.A. Enteric Fermentation - 50.43%</v>
      </c>
      <c r="D119" s="78" t="str">
        <f t="shared" ref="D119:D128" si="5">CONCATENATE($B74," - ",IF(ISERROR(LEFT(TRIM($D74/$D$73*100),5)),FIXED(0,2),FIXED(ROUND(TRIM($D74/$D$73*100),2),2)),"%")</f>
        <v>3.A. Enteric Fermentation - 52.53%</v>
      </c>
    </row>
    <row r="120" spans="3:4" ht="12.75" customHeight="1" x14ac:dyDescent="0.2">
      <c r="C120" s="79" t="str">
        <f t="shared" si="4"/>
        <v>3.B. Manure management - 13.29%</v>
      </c>
      <c r="D120" s="79" t="str">
        <f t="shared" si="5"/>
        <v>3.B. Manure management - 11.83%</v>
      </c>
    </row>
    <row r="121" spans="3:4" ht="12.75" customHeight="1" x14ac:dyDescent="0.2">
      <c r="C121" s="80" t="str">
        <f t="shared" si="4"/>
        <v>3.C. Rice cultivation - 1.92%</v>
      </c>
      <c r="D121" s="80" t="str">
        <f t="shared" si="5"/>
        <v>3.C. Rice cultivation - 2.14%</v>
      </c>
    </row>
    <row r="122" spans="3:4" ht="12.75" customHeight="1" x14ac:dyDescent="0.2">
      <c r="C122" s="81" t="str">
        <f t="shared" si="4"/>
        <v>3.D. Agricultural Soils - 33.04%</v>
      </c>
      <c r="D122" s="81" t="str">
        <f t="shared" si="5"/>
        <v>3.D. Agricultural Soils - 31.91%</v>
      </c>
    </row>
    <row r="123" spans="3:4" ht="12.75" customHeight="1" x14ac:dyDescent="0.2">
      <c r="C123" s="83" t="str">
        <f t="shared" si="4"/>
        <v>3.E. Prescribed Burning of Savannas - 0.00%</v>
      </c>
      <c r="D123" s="83" t="str">
        <f t="shared" si="5"/>
        <v>3.E. Prescribed Burning of Savannas - 0.00%</v>
      </c>
    </row>
    <row r="124" spans="3:4" ht="12.75" customHeight="1" x14ac:dyDescent="0.2">
      <c r="C124" s="84" t="str">
        <f t="shared" si="4"/>
        <v>3.F. Field Burning of Agricultural Residues - 0.84%</v>
      </c>
      <c r="D124" s="84" t="str">
        <f t="shared" si="5"/>
        <v>3.F. Field Burning of Agricultural Residues - 0.69%</v>
      </c>
    </row>
    <row r="125" spans="3:4" ht="12.75" customHeight="1" x14ac:dyDescent="0.2">
      <c r="C125" s="85" t="str">
        <f t="shared" si="4"/>
        <v>3.G. Liming - 0.18%</v>
      </c>
      <c r="D125" s="85" t="str">
        <f t="shared" si="5"/>
        <v>3.G. Liming - 0.11%</v>
      </c>
    </row>
    <row r="126" spans="3:4" ht="12.75" customHeight="1" x14ac:dyDescent="0.2">
      <c r="C126" s="86" t="str">
        <f t="shared" si="4"/>
        <v>3.H. Urea Application - 0.30%</v>
      </c>
      <c r="D126" s="86" t="str">
        <f t="shared" si="5"/>
        <v>3.H. Urea Application - 0.77%</v>
      </c>
    </row>
    <row r="127" spans="3:4" ht="12.75" customHeight="1" x14ac:dyDescent="0.2">
      <c r="C127" s="87" t="str">
        <f t="shared" si="4"/>
        <v>3.I. Other Carbon-containing Fertilizers - 0.00%</v>
      </c>
      <c r="D127" s="87" t="str">
        <f t="shared" si="5"/>
        <v>3.I. Other Carbon-containing Fertilizers - 0.00%</v>
      </c>
    </row>
    <row r="128" spans="3:4" ht="12.75" customHeight="1" x14ac:dyDescent="0.2">
      <c r="C128" s="88" t="str">
        <f t="shared" si="4"/>
        <v>3.J. Other - 0.00%</v>
      </c>
      <c r="D128" s="88" t="str">
        <f t="shared" si="5"/>
        <v>3.J. Other - 0.00%</v>
      </c>
    </row>
    <row r="129" spans="3:4" ht="12.75" customHeight="1" x14ac:dyDescent="0.2">
      <c r="C129" s="8"/>
      <c r="D129" s="8"/>
    </row>
    <row r="130" spans="3:4" ht="12.75" customHeight="1" x14ac:dyDescent="0.2">
      <c r="C130" s="78" t="str">
        <f t="shared" ref="C130:D137" si="6">$B85</f>
        <v>4.A. Forest Land</v>
      </c>
      <c r="D130" s="78" t="str">
        <f t="shared" si="6"/>
        <v>4.A. Forest Land</v>
      </c>
    </row>
    <row r="131" spans="3:4" ht="12.75" customHeight="1" x14ac:dyDescent="0.2">
      <c r="C131" s="79" t="str">
        <f t="shared" si="6"/>
        <v>4.B. Cropland</v>
      </c>
      <c r="D131" s="79" t="str">
        <f t="shared" si="6"/>
        <v>4.B. Cropland</v>
      </c>
    </row>
    <row r="132" spans="3:4" ht="12.75" customHeight="1" x14ac:dyDescent="0.2">
      <c r="C132" s="80" t="str">
        <f t="shared" si="6"/>
        <v>4.C. Grassland</v>
      </c>
      <c r="D132" s="80" t="str">
        <f t="shared" si="6"/>
        <v>4.C. Grassland</v>
      </c>
    </row>
    <row r="133" spans="3:4" ht="12.75" customHeight="1" x14ac:dyDescent="0.2">
      <c r="C133" s="81" t="str">
        <f t="shared" si="6"/>
        <v>4.D. Wetlands</v>
      </c>
      <c r="D133" s="81" t="str">
        <f t="shared" si="6"/>
        <v>4.D. Wetlands</v>
      </c>
    </row>
    <row r="134" spans="3:4" ht="12.75" customHeight="1" x14ac:dyDescent="0.2">
      <c r="C134" s="83" t="str">
        <f t="shared" si="6"/>
        <v>4.E. Settlements</v>
      </c>
      <c r="D134" s="83" t="str">
        <f t="shared" si="6"/>
        <v>4.E. Settlements</v>
      </c>
    </row>
    <row r="135" spans="3:4" ht="12.75" customHeight="1" x14ac:dyDescent="0.2">
      <c r="C135" s="84" t="str">
        <f t="shared" si="6"/>
        <v>4.F. Other Land</v>
      </c>
      <c r="D135" s="84" t="str">
        <f t="shared" si="6"/>
        <v>4.F. Other Land</v>
      </c>
    </row>
    <row r="136" spans="3:4" ht="12.75" customHeight="1" x14ac:dyDescent="0.2">
      <c r="C136" s="85" t="str">
        <f t="shared" si="6"/>
        <v>4.G. Harvested Wood Products</v>
      </c>
      <c r="D136" s="85" t="str">
        <f t="shared" si="6"/>
        <v>4.G. Harvested Wood Products</v>
      </c>
    </row>
    <row r="137" spans="3:4" ht="12.75" customHeight="1" x14ac:dyDescent="0.2">
      <c r="C137" s="86" t="str">
        <f t="shared" si="6"/>
        <v>4.H. Other</v>
      </c>
      <c r="D137" s="86" t="str">
        <f t="shared" si="6"/>
        <v>4.H. Other</v>
      </c>
    </row>
    <row r="138" spans="3:4" ht="12.75" customHeight="1" x14ac:dyDescent="0.2">
      <c r="C138" s="8"/>
      <c r="D138" s="8"/>
    </row>
    <row r="139" spans="3:4" ht="12.75" customHeight="1" x14ac:dyDescent="0.2">
      <c r="C139" s="78" t="str">
        <f>CONCATENATE($B94," - ",IF(ISERROR(LEFT(TRIM($C94/$C$93*100),5)),FIXED(0,2),FIXED(ROUND(TRIM($C94/$C$93*100),2),2)),"%")</f>
        <v>5.A. Solid Waste Disposal - 50.90%</v>
      </c>
      <c r="D139" s="78" t="str">
        <f>CONCATENATE($B94," - ",IF(ISERROR(LEFT(TRIM($D94/$D$93*100),5)),FIXED(0,2),FIXED(ROUND(TRIM($D94/$D$93*100),2),2)),"%")</f>
        <v>5.A. Solid Waste Disposal - 58.13%</v>
      </c>
    </row>
    <row r="140" spans="3:4" ht="12.75" customHeight="1" x14ac:dyDescent="0.2">
      <c r="C140" s="79" t="str">
        <f>CONCATENATE($B95," - ",IF(ISERROR(LEFT(TRIM($C95/$C$93*100),5)),FIXED(0,2),FIXED(ROUND(TRIM($C95/$C$93*100),2),2)),"%")</f>
        <v>5.B. Biological Treatment of Solid Waste - 0.16%</v>
      </c>
      <c r="D140" s="79" t="str">
        <f>CONCATENATE($B95," - ",IF(ISERROR(LEFT(TRIM($D95/$D$93*100),5)),FIXED(0,2),FIXED(ROUND(TRIM($D95/$D$93*100),2),2)),"%")</f>
        <v>5.B. Biological Treatment of Solid Waste - 0.58%</v>
      </c>
    </row>
    <row r="141" spans="3:4" ht="12.75" customHeight="1" x14ac:dyDescent="0.2">
      <c r="C141" s="80" t="str">
        <f>CONCATENATE($B96," - ",IF(ISERROR(LEFT(TRIM($C96/$C$93*100),5)),FIXED(0,2),FIXED(ROUND(TRIM($C96/$C$93*100),2),2)),"%")</f>
        <v>5.C. Incineration and Open Burning of Waste - 0.15%</v>
      </c>
      <c r="D141" s="80" t="str">
        <f>CONCATENATE($B96," - ",IF(ISERROR(LEFT(TRIM($D96/$D$93*100),5)),FIXED(0,2),FIXED(ROUND(TRIM($D96/$D$93*100),2),2)),"%")</f>
        <v>5.C. Incineration and Open Burning of Waste - 0.36%</v>
      </c>
    </row>
    <row r="142" spans="3:4" ht="12.75" customHeight="1" x14ac:dyDescent="0.2">
      <c r="C142" s="81" t="str">
        <f>CONCATENATE($B97," - ",IF(ISERROR(LEFT(TRIM($C97/$C$93*100),5)),FIXED(0,2),FIXED(ROUND(TRIM($C97/$C$93*100),2),2)),"%")</f>
        <v>5.D. Wastewater Treatment and Discharge - 48.79%</v>
      </c>
      <c r="D142" s="81" t="str">
        <f>CONCATENATE($B97," - ",IF(ISERROR(LEFT(TRIM($D97/$D$93*100),5)),FIXED(0,2),FIXED(ROUND(TRIM($D97/$D$93*100),2),2)),"%")</f>
        <v>5.D. Wastewater Treatment and Discharge - 40.93%</v>
      </c>
    </row>
    <row r="143" spans="3:4" ht="12.75" customHeight="1" x14ac:dyDescent="0.2">
      <c r="C143" s="83" t="str">
        <f>CONCATENATE($B98," - ",IF(ISERROR(LEFT(TRIM($C98/$C$93*100),5)),FIXED(0,2),FIXED(ROUND(TRIM($C98/$C$93*100),2),2)),"%")</f>
        <v>5.E. Other - 0.00%</v>
      </c>
      <c r="D143" s="83" t="str">
        <f>CONCATENATE($B98," - ",IF(ISERROR(LEFT(TRIM($D98/$D$93*100),5)),FIXED(0,2),FIXED(ROUND(TRIM($D98/$D$93*100),2),2)),"%")</f>
        <v>5.E. Other - 0.00%</v>
      </c>
    </row>
  </sheetData>
  <sheetProtection password="CC1A" sheet="1" objects="1" scenarios="1"/>
  <dataConsolidate/>
  <pageMargins left="0.7" right="0.7" top="0.75" bottom="0.75" header="0.51180555555555496" footer="0.51180555555555496"/>
  <pageSetup paperSize="9" firstPageNumber="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715D7A6-86F5-4A67-8D18-74E3D13DF11F}">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Data_by_sector</vt:lpstr>
      <vt:lpstr>Data_by_gas</vt:lpstr>
      <vt:lpstr>Summary Data</vt:lpstr>
      <vt:lpstr>LBL_CAT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Vladimir Ubogovich</cp:lastModifiedBy>
  <cp:revision>1</cp:revision>
  <cp:lastPrinted>2018-02-21T17:03:46Z</cp:lastPrinted>
  <dcterms:created xsi:type="dcterms:W3CDTF">1996-10-14T23:33:28Z</dcterms:created>
  <dcterms:modified xsi:type="dcterms:W3CDTF">2018-02-21T17:03:46Z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